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60" activeTab="0"/>
  </bookViews>
  <sheets>
    <sheet name="sažetak" sheetId="1" r:id="rId1"/>
    <sheet name="OPĆI DIO-prihodi" sheetId="2" r:id="rId2"/>
    <sheet name="OPĆI DIO-RASHODI" sheetId="3" r:id="rId3"/>
    <sheet name="POSEBNI DIO" sheetId="4" r:id="rId4"/>
  </sheets>
  <definedNames>
    <definedName name="_GoBack" localSheetId="1">'OPĆI DIO-prihodi'!$B$31</definedName>
    <definedName name="_GoBack" localSheetId="2">'OPĆI DIO-RASHODI'!#REF!</definedName>
    <definedName name="_xlnm.Print_Area" localSheetId="2">'OPĆI DIO-RASHODI'!$A$1:$F$93</definedName>
    <definedName name="_xlnm.Print_Area" localSheetId="3">'POSEBNI DIO'!$A$1:$H$205</definedName>
  </definedNames>
  <calcPr fullCalcOnLoad="1"/>
</workbook>
</file>

<file path=xl/sharedStrings.xml><?xml version="1.0" encoding="utf-8"?>
<sst xmlns="http://schemas.openxmlformats.org/spreadsheetml/2006/main" count="524" uniqueCount="317">
  <si>
    <t>BROJČANA OZNAKA I NAZIV</t>
  </si>
  <si>
    <t>IZVRŠENJE 2020</t>
  </si>
  <si>
    <t>1</t>
  </si>
  <si>
    <t xml:space="preserve">Program: </t>
  </si>
  <si>
    <t xml:space="preserve">AKTIVNOST: </t>
  </si>
  <si>
    <t>11001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</si>
  <si>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</si>
  <si>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</si>
  <si>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</si>
  <si>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</si>
  <si>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</si>
  <si>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</si>
  <si>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</si>
  <si>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</si>
  <si>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372</t>
  </si>
  <si>
    <t>OSTALE NAKNADE GRAĐANIMA I KUČANSTVIMA IZ PRORAČUNA</t>
  </si>
  <si>
    <t>323</t>
  </si>
  <si>
    <t>RASHODI ZA USLUGE</t>
  </si>
  <si>
    <t>3233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</si>
  <si>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</si>
  <si>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</si>
  <si>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</si>
  <si>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</si>
  <si>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</si>
  <si>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</si>
  <si>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</si>
  <si>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POSTROJENJA I OPREMA</t>
  </si>
  <si>
    <t>4221</t>
  </si>
  <si>
    <t>UREDSKA OPREMA I NAMJEŠTAJ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</si>
  <si>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</si>
  <si>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</si>
  <si>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</si>
  <si>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</si>
  <si>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</si>
  <si>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</si>
  <si>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</si>
  <si>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</si>
  <si>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</si>
  <si>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</si>
  <si>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</si>
  <si>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</si>
  <si>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</si>
  <si>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3294</t>
  </si>
  <si>
    <t>3234</t>
  </si>
  <si>
    <t>3236</t>
  </si>
  <si>
    <t>3223</t>
  </si>
  <si>
    <t>ENERGIJA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</si>
  <si>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</si>
  <si>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</si>
  <si>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</si>
  <si>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</si>
  <si>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</si>
  <si>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</si>
  <si>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</si>
  <si>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</si>
  <si>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</si>
  <si>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</si>
  <si>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3295</t>
  </si>
  <si>
    <t>PRISTOJBE I NAKNADE</t>
  </si>
  <si>
    <t>ČLANARINE</t>
  </si>
  <si>
    <t>MATERIJAL I SIROVINE</t>
  </si>
  <si>
    <t>ZDRAVSTVENE I VETERINARSKE USLUGE</t>
  </si>
  <si>
    <t>KNJIGE</t>
  </si>
  <si>
    <t>3722</t>
  </si>
  <si>
    <t>PRIJEVOZ UČENIKA</t>
  </si>
  <si>
    <t>IZVOR FINANCIRANJA</t>
  </si>
  <si>
    <t>6 = 5/2*100</t>
  </si>
  <si>
    <t>INDEKS 1</t>
  </si>
  <si>
    <t xml:space="preserve">Račun prihoda/
primitka </t>
  </si>
  <si>
    <t>Naziv računa</t>
  </si>
  <si>
    <t>Indeks</t>
  </si>
  <si>
    <t>6=5/2*100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</si>
  <si>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</si>
  <si>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</si>
  <si>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</si>
  <si>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</si>
  <si>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</si>
  <si>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</si>
  <si>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</si>
  <si>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</si>
  <si>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</si>
  <si>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</si>
  <si>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</si>
  <si>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</si>
  <si>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</si>
  <si>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</si>
  <si>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</si>
  <si>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</si>
  <si>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</si>
  <si>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</si>
  <si>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</si>
  <si>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</si>
  <si>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</si>
  <si>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</si>
  <si>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</si>
  <si>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</si>
  <si>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</si>
  <si>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</si>
  <si>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</si>
  <si>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</si>
  <si>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</si>
  <si>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</si>
  <si>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</si>
  <si>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</si>
  <si>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</si>
  <si>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</si>
  <si>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</si>
  <si>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</si>
  <si>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</si>
  <si>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</si>
  <si>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</si>
  <si>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</si>
  <si>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</si>
  <si>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</si>
  <si>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</si>
  <si>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</si>
  <si>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</si>
  <si>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</si>
  <si>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</si>
  <si>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</si>
  <si>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</si>
  <si>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</si>
  <si>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</si>
  <si>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</si>
  <si>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</si>
  <si>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</si>
  <si>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</si>
  <si>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</si>
  <si>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</si>
  <si>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</si>
  <si>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</si>
  <si>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</si>
  <si>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</si>
  <si>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</si>
  <si>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</si>
  <si>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</si>
  <si>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</si>
  <si>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Mjerni i kontrolni uređaji</t>
  </si>
  <si>
    <t>Rashodi za nabavu nefinancijske imovine</t>
  </si>
  <si>
    <t>Licence</t>
  </si>
  <si>
    <t>Knjige, umjetnička djela i ostalie izložb.vrijednosti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</si>
  <si>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</si>
  <si>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</si>
  <si>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</si>
  <si>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</si>
  <si>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</si>
  <si>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</si>
  <si>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</si>
  <si>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</si>
  <si>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</si>
  <si>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</si>
  <si>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pruženih usluga - najam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</si>
  <si>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</si>
  <si>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</si>
  <si>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</si>
  <si>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</si>
  <si>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</si>
  <si>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</si>
  <si>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</si>
  <si>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</si>
  <si>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</si>
  <si>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</si>
  <si>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</si>
  <si>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</si>
  <si>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</si>
  <si>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>Rashori poslovanja</t>
  </si>
  <si>
    <t xml:space="preserve">RASHODI PO IZVORIMA FINANCIRANJA </t>
  </si>
  <si>
    <t>MATERIJALNI RASHODI</t>
  </si>
  <si>
    <t>RASHODI POSLOVANJA</t>
  </si>
  <si>
    <t>FINANCIJSKI RASHODI</t>
  </si>
  <si>
    <t>NAKNADA GRAĐANIMA I KUĆANSTVIMA</t>
  </si>
  <si>
    <t>RASHODI ZA NABAVU PROIZVEDENE DUGOTRAJNE IMOVINE</t>
  </si>
  <si>
    <t>RASHODI ZA NABAVU NEFINANCIJSKE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</si>
  <si>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</si>
  <si>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</si>
  <si>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</si>
  <si>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</si>
  <si>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</si>
  <si>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</si>
  <si>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</si>
  <si>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</si>
  <si>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</si>
  <si>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</si>
  <si>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</si>
  <si>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</si>
  <si>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</si>
  <si>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</si>
  <si>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</si>
  <si>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</si>
  <si>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</si>
  <si>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</si>
  <si>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</si>
  <si>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</si>
  <si>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</si>
  <si>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</si>
  <si>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</si>
  <si>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</si>
  <si>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</si>
  <si>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</si>
  <si>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</si>
  <si>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</si>
  <si>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</si>
  <si>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</si>
  <si>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</si>
  <si>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</si>
  <si>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</si>
  <si>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</si>
  <si>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</si>
  <si>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</si>
  <si>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</si>
  <si>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</si>
  <si>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</si>
  <si>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</si>
  <si>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</si>
  <si>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</si>
  <si>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</si>
  <si>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</si>
  <si>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 xml:space="preserve">
Izvršenje 2020. </t>
  </si>
  <si>
    <t xml:space="preserve">Ostvarenje 2020. </t>
  </si>
  <si>
    <t>Izvor financiranja</t>
  </si>
  <si>
    <t>Naziv izvora financiranja</t>
  </si>
  <si>
    <t xml:space="preserve">Izvršenje 2020. </t>
  </si>
  <si>
    <t>OSTVARENJE/ IZVRŠENJE 2020</t>
  </si>
  <si>
    <t>OŠ VITOMIR ŠIROLA -PAJO,NEDEŠĆINA</t>
  </si>
  <si>
    <t>OŠ VITOMIR ŠIROLA - PAJO, NEDEŠĆINA</t>
  </si>
  <si>
    <t>IZVORNI PLAN 2021</t>
  </si>
  <si>
    <t>OSTVARENJE/ IZVRŠENJE 2021</t>
  </si>
  <si>
    <t>OSTVARENJE PRIHODA I PRIMITAKA ZA 2021.G.</t>
  </si>
  <si>
    <t>Izvorni plan 2021</t>
  </si>
  <si>
    <t xml:space="preserve">Ostvarenje 2021. </t>
  </si>
  <si>
    <t xml:space="preserve">Izvorni plan 2021 </t>
  </si>
  <si>
    <t>IZVRŠENJE RASHODA I IZDATAKA ZA 2021.G.</t>
  </si>
  <si>
    <t xml:space="preserve">
Izvršenje 2021. </t>
  </si>
  <si>
    <t xml:space="preserve">Izvršenje 2021. </t>
  </si>
  <si>
    <t>Ostale naknade troškova zaposlenika</t>
  </si>
  <si>
    <t>Rashodi za dodat.ulaganja na nefinan.imovini</t>
  </si>
  <si>
    <t>Ulaganja na građvinskim objektima</t>
  </si>
  <si>
    <t xml:space="preserve">IZVORNI PLAN 2021 </t>
  </si>
  <si>
    <t>IZVRŠENJE 2021</t>
  </si>
  <si>
    <t xml:space="preserve">IZVJEŠTAJ O IZVRŠENJU FINANCIJSKOG PLANA ZA 2021. GODINU 
PO PROGRAMSKOJ I  EKONOMSKOJ KLASIFIKACIJI I IZVORIMA FINANCIRANJA </t>
  </si>
  <si>
    <t>Redovna djelatnost osnovnih škola</t>
  </si>
  <si>
    <t>A210101</t>
  </si>
  <si>
    <t>Materijalni rashodi OŠ  po kriterijima</t>
  </si>
  <si>
    <t>OSTALE NAKNADE TROŠKOVA ZAPOSLENIMA</t>
  </si>
  <si>
    <t>A210102</t>
  </si>
  <si>
    <t>Materijalni rashodi OŠ  po stvarnom trošku</t>
  </si>
  <si>
    <t>A210104</t>
  </si>
  <si>
    <t>RASHODI ZA ZAPOSLNE</t>
  </si>
  <si>
    <t>PLAĆE (BRUTO)</t>
  </si>
  <si>
    <t>PLAĆE ZA REDOVAN RAD</t>
  </si>
  <si>
    <t>PLAĆE ZA PREKOVREMENI RAD</t>
  </si>
  <si>
    <t>DK-PLAĆE ZA POSEBNE UVJETE</t>
  </si>
  <si>
    <t>OSTALI RASHODI ZA ZAPOSLENE</t>
  </si>
  <si>
    <t>DOPRINOSI NA PLAĆE</t>
  </si>
  <si>
    <t>DOPRINOSI ZA OBVEZNO ZDRAVSTVENO OSIGURANJE</t>
  </si>
  <si>
    <t>NAKNADE ZA PRIJEVOZ, ZA RAD NA TERENU I ODVOJENI ŽIVOT</t>
  </si>
  <si>
    <t>PRITOJBE I NAKNADE</t>
  </si>
  <si>
    <t>Plaće i drugi rashodi za zaposlene OŠ</t>
  </si>
  <si>
    <t>Programi redovna djelatnost iznad standarda</t>
  </si>
  <si>
    <t>A210201</t>
  </si>
  <si>
    <t>Materijalni rashodi OŠ po stvarnom trošku</t>
  </si>
  <si>
    <t>PREMIJE OSIGURANJA</t>
  </si>
  <si>
    <t>Programi obrazovanja iznad standarda</t>
  </si>
  <si>
    <t>A230102</t>
  </si>
  <si>
    <t>Županijska natjecanja</t>
  </si>
  <si>
    <t>NAKN. GRAĐ., KUĆANSTVIMA NA TEMELJU OSIGURANJA I DR. NAKNADE</t>
  </si>
  <si>
    <t xml:space="preserve">OSTALE NAKNADE GRAĐANIMA I KUĆANSTVIMA IZ PRORAČUNA </t>
  </si>
  <si>
    <t>NAKNADE GRAĐANIMA I KUĆANSTVIMA U NARAVI</t>
  </si>
  <si>
    <t>A230106</t>
  </si>
  <si>
    <t>Školska kuhinja</t>
  </si>
  <si>
    <t>A230107</t>
  </si>
  <si>
    <t>Produženi boravak</t>
  </si>
  <si>
    <t>A230115</t>
  </si>
  <si>
    <t>Ostali programi i projekti</t>
  </si>
  <si>
    <t>KNJIGE, UMJ.DJELA I OST. IZLOŽB. VRIJEDNOSTI</t>
  </si>
  <si>
    <t>A230184</t>
  </si>
  <si>
    <t>Zavičajna nastava</t>
  </si>
  <si>
    <t>A230199</t>
  </si>
  <si>
    <t>Školska shema</t>
  </si>
  <si>
    <t>A230203</t>
  </si>
  <si>
    <t>Medni dani</t>
  </si>
  <si>
    <t>A230204</t>
  </si>
  <si>
    <t>Provedba kurikuluma</t>
  </si>
  <si>
    <t>A230205</t>
  </si>
  <si>
    <t>Sredstva zaštite protiv Covid-19</t>
  </si>
  <si>
    <t>Investicijsko održavanje OŠ</t>
  </si>
  <si>
    <t>A240101</t>
  </si>
  <si>
    <t>Investicijsko održavanje OŠ- minimalni</t>
  </si>
  <si>
    <t>Kapitalna ulaganja u OŠ</t>
  </si>
  <si>
    <t>K240301</t>
  </si>
  <si>
    <t>Projektna dokumentacija OŠ</t>
  </si>
  <si>
    <t>RASHODI ZA DODATNA ULAGANJA NA NEFINANC. IMOVINI</t>
  </si>
  <si>
    <t>DODATNA ULAGANJA NA GRAĐEVINSKIM OBJEKTIMA</t>
  </si>
  <si>
    <t>K240311</t>
  </si>
  <si>
    <t>Ulaganja u OŠ</t>
  </si>
  <si>
    <t>Opremanje u OŠ</t>
  </si>
  <si>
    <t>K240501</t>
  </si>
  <si>
    <t>Školski namještaj i oprema</t>
  </si>
  <si>
    <t>K240502</t>
  </si>
  <si>
    <t>Opremanje knjižnica</t>
  </si>
  <si>
    <t>Provedba projekta MOZAIK 4</t>
  </si>
  <si>
    <t>T910801</t>
  </si>
  <si>
    <t>MOZAIK 4</t>
  </si>
  <si>
    <t>A210103</t>
  </si>
  <si>
    <t>Materijalni troškovi OŠ po stvarnom trošku - drugi izvori</t>
  </si>
  <si>
    <t>A230116</t>
  </si>
  <si>
    <t>Školski list, časopisi i knjige</t>
  </si>
  <si>
    <t>A230153</t>
  </si>
  <si>
    <t>Školska natjecanja</t>
  </si>
  <si>
    <t>Predsjednik školskog odbora:</t>
  </si>
  <si>
    <t>odbora:</t>
  </si>
  <si>
    <t>NAZIV USTANOVE OŠ VITOMIR ŠIROLA - PAJO, NEDEŠĆINA</t>
  </si>
  <si>
    <t>Miroslav Gužvinec, prof.</t>
  </si>
  <si>
    <t>IZVJEŠTAJO IZVRŠENJU FINANCIJSKOG PLANA ZA 2021. GODINU</t>
  </si>
  <si>
    <t>KLASA: 400-02/22-01/02</t>
  </si>
  <si>
    <t>URBROJ: 2144-18-22-1</t>
  </si>
  <si>
    <t>U Nedešćini, 28.03.2022.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</si>
</sst>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</numFmts>
  <fonts count="50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192" fontId="2" fillId="0" borderId="10" xfId="0" applyNumberFormat="1" applyFont="1" applyFill="1" applyBorder="1" applyAlignment="1" quotePrefix="1">
      <alignment horizontal="center" vertical="center" wrapText="1"/>
    </xf>
    <xf numFmtId="192" fontId="2" fillId="0" borderId="10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 applyProtection="1">
      <alignment wrapText="1" readingOrder="1"/>
      <protection locked="0"/>
    </xf>
    <xf numFmtId="185" fontId="3" fillId="0" borderId="11" xfId="0" applyNumberFormat="1" applyFont="1" applyBorder="1" applyAlignment="1" applyProtection="1">
      <alignment wrapText="1" readingOrder="1"/>
      <protection locked="0"/>
    </xf>
    <xf numFmtId="192" fontId="6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wrapText="1" readingOrder="1"/>
      <protection locked="0"/>
    </xf>
    <xf numFmtId="0" fontId="0" fillId="0" borderId="10" xfId="0" applyFont="1" applyBorder="1" applyAlignment="1">
      <alignment wrapText="1" readingOrder="1"/>
    </xf>
    <xf numFmtId="185" fontId="0" fillId="0" borderId="12" xfId="0" applyNumberFormat="1" applyFont="1" applyBorder="1" applyAlignment="1" applyProtection="1">
      <alignment wrapText="1" readingOrder="1"/>
      <protection locked="0"/>
    </xf>
    <xf numFmtId="185" fontId="0" fillId="0" borderId="11" xfId="0" applyNumberFormat="1" applyFont="1" applyBorder="1" applyAlignment="1" applyProtection="1">
      <alignment wrapText="1" readingOrder="1"/>
      <protection locked="0"/>
    </xf>
    <xf numFmtId="0" fontId="48" fillId="0" borderId="0" xfId="0" applyFont="1" applyBorder="1" applyAlignment="1">
      <alignment wrapText="1" readingOrder="1"/>
    </xf>
    <xf numFmtId="185" fontId="3" fillId="0" borderId="0" xfId="0" applyNumberFormat="1" applyFont="1" applyBorder="1" applyAlignment="1" applyProtection="1">
      <alignment wrapText="1" readingOrder="1"/>
      <protection locked="0"/>
    </xf>
    <xf numFmtId="185" fontId="0" fillId="0" borderId="13" xfId="0" applyNumberFormat="1" applyFont="1" applyBorder="1" applyAlignment="1" applyProtection="1">
      <alignment wrapText="1" readingOrder="1"/>
      <protection locked="0"/>
    </xf>
    <xf numFmtId="0" fontId="1" fillId="0" borderId="11" xfId="0" applyFont="1" applyBorder="1" applyAlignment="1" applyProtection="1">
      <alignment horizontal="center" wrapText="1" readingOrder="1"/>
      <protection locked="0"/>
    </xf>
    <xf numFmtId="192" fontId="0" fillId="0" borderId="10" xfId="0" applyNumberFormat="1" applyFont="1" applyFill="1" applyBorder="1" applyAlignment="1">
      <alignment horizontal="center" wrapText="1" readingOrder="1"/>
    </xf>
    <xf numFmtId="1" fontId="28" fillId="0" borderId="10" xfId="0" applyNumberFormat="1" applyFont="1" applyFill="1" applyBorder="1" applyAlignment="1">
      <alignment horizontal="center" wrapText="1" readingOrder="1"/>
    </xf>
    <xf numFmtId="1" fontId="28" fillId="0" borderId="10" xfId="0" applyNumberFormat="1" applyFont="1" applyFill="1" applyBorder="1" applyAlignment="1" quotePrefix="1">
      <alignment horizontal="center" wrapText="1" readingOrder="1"/>
    </xf>
    <xf numFmtId="192" fontId="28" fillId="0" borderId="10" xfId="0" applyNumberFormat="1" applyFont="1" applyFill="1" applyBorder="1" applyAlignment="1" quotePrefix="1">
      <alignment horizontal="center" wrapText="1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vertical="center"/>
    </xf>
    <xf numFmtId="4" fontId="6" fillId="0" borderId="10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19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 quotePrefix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4" fontId="6" fillId="0" borderId="10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48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8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33" borderId="16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vertical="center" wrapText="1"/>
    </xf>
    <xf numFmtId="4" fontId="6" fillId="5" borderId="10" xfId="0" applyNumberFormat="1" applyFont="1" applyFill="1" applyBorder="1" applyAlignment="1">
      <alignment horizontal="right" vertical="center" wrapText="1"/>
    </xf>
    <xf numFmtId="192" fontId="6" fillId="5" borderId="10" xfId="0" applyNumberFormat="1" applyFont="1" applyFill="1" applyBorder="1" applyAlignment="1">
      <alignment horizontal="center" vertical="center" wrapText="1"/>
    </xf>
    <xf numFmtId="192" fontId="6" fillId="5" borderId="10" xfId="0" applyNumberFormat="1" applyFont="1" applyFill="1" applyBorder="1" applyAlignment="1">
      <alignment horizontal="center" vertical="center"/>
    </xf>
    <xf numFmtId="0" fontId="49" fillId="5" borderId="14" xfId="0" applyFont="1" applyFill="1" applyBorder="1" applyAlignment="1">
      <alignment horizontal="left" vertical="center" wrapText="1"/>
    </xf>
    <xf numFmtId="4" fontId="6" fillId="5" borderId="15" xfId="0" applyNumberFormat="1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 wrapText="1"/>
    </xf>
    <xf numFmtId="3" fontId="6" fillId="5" borderId="10" xfId="0" applyNumberFormat="1" applyFont="1" applyFill="1" applyBorder="1" applyAlignment="1" quotePrefix="1">
      <alignment horizontal="left" vertical="center"/>
    </xf>
    <xf numFmtId="3" fontId="6" fillId="5" borderId="10" xfId="0" applyNumberFormat="1" applyFont="1" applyFill="1" applyBorder="1" applyAlignment="1" quotePrefix="1">
      <alignment vertical="center"/>
    </xf>
    <xf numFmtId="3" fontId="6" fillId="5" borderId="10" xfId="0" applyNumberFormat="1" applyFont="1" applyFill="1" applyBorder="1" applyAlignment="1">
      <alignment horizontal="left" vertical="center" wrapText="1"/>
    </xf>
    <xf numFmtId="3" fontId="6" fillId="5" borderId="18" xfId="0" applyNumberFormat="1" applyFont="1" applyFill="1" applyBorder="1" applyAlignment="1">
      <alignment horizontal="left" vertical="center"/>
    </xf>
    <xf numFmtId="3" fontId="6" fillId="5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6" fillId="34" borderId="10" xfId="0" applyFont="1" applyFill="1" applyBorder="1" applyAlignment="1" applyProtection="1">
      <alignment horizontal="center" vertical="center" wrapText="1" readingOrder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1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5" borderId="10" xfId="0" applyFont="1" applyFill="1" applyBorder="1" applyAlignment="1" applyProtection="1">
      <alignment horizontal="left" vertical="top" wrapText="1" readingOrder="1"/>
      <protection locked="0"/>
    </xf>
    <xf numFmtId="0" fontId="7" fillId="35" borderId="10" xfId="0" applyFont="1" applyFill="1" applyBorder="1" applyAlignment="1" applyProtection="1">
      <alignment vertical="top" wrapText="1" readingOrder="1"/>
      <protection locked="0"/>
    </xf>
    <xf numFmtId="0" fontId="7" fillId="35" borderId="10" xfId="0" applyFont="1" applyFill="1" applyBorder="1" applyAlignment="1" applyProtection="1">
      <alignment vertical="center" wrapText="1" readingOrder="1"/>
      <protection locked="0"/>
    </xf>
    <xf numFmtId="4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36" borderId="0" xfId="0" applyFont="1" applyFill="1" applyAlignment="1">
      <alignment/>
    </xf>
    <xf numFmtId="0" fontId="6" fillId="34" borderId="10" xfId="0" applyFont="1" applyFill="1" applyBorder="1" applyAlignment="1" applyProtection="1">
      <alignment horizontal="left" vertical="center" wrapText="1" readingOrder="1"/>
      <protection locked="0"/>
    </xf>
    <xf numFmtId="0" fontId="6" fillId="34" borderId="10" xfId="0" applyFont="1" applyFill="1" applyBorder="1" applyAlignment="1" applyProtection="1">
      <alignment vertical="center" wrapText="1" readingOrder="1"/>
      <protection locked="0"/>
    </xf>
    <xf numFmtId="185" fontId="6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right" vertical="center"/>
    </xf>
    <xf numFmtId="4" fontId="6" fillId="5" borderId="15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6" fillId="5" borderId="10" xfId="0" applyNumberFormat="1" applyFont="1" applyFill="1" applyBorder="1" applyAlignment="1" quotePrefix="1">
      <alignment horizontal="right" vertical="center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92" fontId="2" fillId="0" borderId="10" xfId="0" applyNumberFormat="1" applyFont="1" applyFill="1" applyBorder="1" applyAlignment="1" quotePrefix="1">
      <alignment horizontal="center" vertical="center" wrapText="1" readingOrder="1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6" fillId="5" borderId="10" xfId="0" applyFont="1" applyFill="1" applyBorder="1" applyAlignment="1" applyProtection="1">
      <alignment horizontal="left" vertical="top" wrapText="1" readingOrder="1"/>
      <protection locked="0"/>
    </xf>
    <xf numFmtId="0" fontId="6" fillId="5" borderId="10" xfId="0" applyFont="1" applyFill="1" applyBorder="1" applyAlignment="1" applyProtection="1">
      <alignment vertical="top" wrapText="1" readingOrder="1"/>
      <protection locked="0"/>
    </xf>
    <xf numFmtId="0" fontId="6" fillId="5" borderId="10" xfId="0" applyFont="1" applyFill="1" applyBorder="1" applyAlignment="1" applyProtection="1">
      <alignment vertical="center" wrapText="1" readingOrder="1"/>
      <protection locked="0"/>
    </xf>
    <xf numFmtId="185" fontId="6" fillId="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right" vertical="top" wrapText="1" readingOrder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0" fontId="7" fillId="5" borderId="10" xfId="0" applyFont="1" applyFill="1" applyBorder="1" applyAlignment="1" applyProtection="1">
      <alignment horizontal="left" vertical="top" wrapText="1" readingOrder="1"/>
      <protection locked="0"/>
    </xf>
    <xf numFmtId="0" fontId="7" fillId="5" borderId="10" xfId="0" applyFont="1" applyFill="1" applyBorder="1" applyAlignment="1" applyProtection="1">
      <alignment horizontal="center" vertical="center" wrapText="1" readingOrder="1"/>
      <protection locked="0"/>
    </xf>
    <xf numFmtId="4" fontId="7" fillId="5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0" xfId="0" applyFont="1" applyFill="1" applyAlignment="1">
      <alignment/>
    </xf>
    <xf numFmtId="0" fontId="6" fillId="36" borderId="10" xfId="0" applyFont="1" applyFill="1" applyBorder="1" applyAlignment="1" applyProtection="1">
      <alignment horizontal="left" vertical="top" wrapText="1" readingOrder="1"/>
      <protection locked="0"/>
    </xf>
    <xf numFmtId="0" fontId="7" fillId="36" borderId="10" xfId="0" applyFont="1" applyFill="1" applyBorder="1" applyAlignment="1" applyProtection="1">
      <alignment horizontal="center" vertical="center" wrapText="1" readingOrder="1"/>
      <protection locked="0"/>
    </xf>
    <xf numFmtId="4" fontId="7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6" borderId="10" xfId="0" applyFont="1" applyFill="1" applyBorder="1" applyAlignment="1" applyProtection="1">
      <alignment horizontal="left" vertical="top" wrapText="1" readingOrder="1"/>
      <protection locked="0"/>
    </xf>
    <xf numFmtId="0" fontId="6" fillId="35" borderId="10" xfId="0" applyFont="1" applyFill="1" applyBorder="1" applyAlignment="1" applyProtection="1">
      <alignment horizontal="left" vertical="center" wrapText="1" readingOrder="1"/>
      <protection locked="0"/>
    </xf>
    <xf numFmtId="0" fontId="6" fillId="35" borderId="10" xfId="0" applyFont="1" applyFill="1" applyBorder="1" applyAlignment="1" applyProtection="1">
      <alignment vertical="center" wrapText="1" readingOrder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36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 applyFill="1" applyBorder="1" applyAlignment="1" quotePrefix="1">
      <alignment horizontal="center" vertical="center"/>
    </xf>
    <xf numFmtId="0" fontId="7" fillId="0" borderId="0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 applyProtection="1">
      <alignment horizontal="right" vertical="top" wrapText="1" readingOrder="1"/>
      <protection locked="0"/>
    </xf>
    <xf numFmtId="4" fontId="7" fillId="0" borderId="0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left" wrapText="1"/>
    </xf>
    <xf numFmtId="0" fontId="0" fillId="0" borderId="0" xfId="0" applyFont="1" applyAlignment="1">
      <alignment horizontal="center" readingOrder="1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20" xfId="0" applyFont="1" applyBorder="1" applyAlignment="1" applyProtection="1">
      <alignment horizontal="left" wrapText="1" readingOrder="1"/>
      <protection locked="0"/>
    </xf>
    <xf numFmtId="0" fontId="5" fillId="0" borderId="0" xfId="0" applyFont="1" applyAlignment="1" applyProtection="1">
      <alignment horizontal="center" wrapText="1" readingOrder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quotePrefix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5" xfId="0" applyNumberFormat="1" applyFont="1" applyFill="1" applyBorder="1" applyAlignment="1" quotePrefix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1" fontId="2" fillId="0" borderId="15" xfId="0" applyNumberFormat="1" applyFont="1" applyFill="1" applyBorder="1" applyAlignment="1" quotePrefix="1">
      <alignment horizontal="center" vertical="center" wrapText="1"/>
    </xf>
    <xf numFmtId="0" fontId="6" fillId="34" borderId="14" xfId="0" applyFont="1" applyFill="1" applyBorder="1" applyAlignment="1" applyProtection="1">
      <alignment horizontal="center" vertical="center" wrapText="1" readingOrder="1"/>
      <protection locked="0"/>
    </xf>
    <xf numFmtId="0" fontId="7" fillId="0" borderId="15" xfId="0" applyFont="1" applyBorder="1" applyAlignment="1">
      <alignment horizontal="center" vertical="center"/>
    </xf>
    <xf numFmtId="1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tabSelected="1" zoomScalePageLayoutView="0" workbookViewId="0" topLeftCell="A35">
      <selection activeCell="A43" sqref="A43"/>
    </sheetView>
  </sheetViews>
  <sheetFormatPr defaultColWidth="9.140625" defaultRowHeight="12.75"/>
  <cols>
    <col min="1" max="1" width="33.421875" style="4" customWidth="1"/>
    <col min="2" max="3" width="15.421875" style="4" bestFit="1" customWidth="1"/>
    <col min="4" max="4" width="15.28125" style="4" customWidth="1"/>
    <col min="5" max="5" width="13.140625" style="4" customWidth="1"/>
    <col min="6" max="16384" width="9.140625" style="4" customWidth="1"/>
  </cols>
  <sheetData>
    <row r="1" spans="1:4" ht="12.75">
      <c r="A1" s="4" t="s">
        <v>224</v>
      </c>
      <c r="C1" s="175"/>
      <c r="D1" s="4" t="s">
        <v>313</v>
      </c>
    </row>
    <row r="2" spans="1:5" s="1" customFormat="1" ht="12.75" customHeight="1">
      <c r="A2" s="180" t="s">
        <v>173</v>
      </c>
      <c r="B2" s="180"/>
      <c r="C2" s="180"/>
      <c r="D2" s="180"/>
      <c r="E2" s="180"/>
    </row>
    <row r="3" spans="1:4" s="1" customFormat="1" ht="16.5" customHeight="1">
      <c r="A3" s="176" t="s">
        <v>174</v>
      </c>
      <c r="B3" s="176"/>
      <c r="C3" s="177"/>
      <c r="D3" s="177"/>
    </row>
    <row r="4" spans="1:5" s="144" customFormat="1" ht="38.25">
      <c r="A4" s="142" t="s">
        <v>175</v>
      </c>
      <c r="B4" s="142" t="s">
        <v>222</v>
      </c>
      <c r="C4" s="142" t="s">
        <v>225</v>
      </c>
      <c r="D4" s="142" t="s">
        <v>226</v>
      </c>
      <c r="E4" s="143" t="s">
        <v>70</v>
      </c>
    </row>
    <row r="5" spans="1:5" s="3" customFormat="1" ht="12">
      <c r="A5" s="18">
        <v>1</v>
      </c>
      <c r="B5" s="20">
        <v>2</v>
      </c>
      <c r="C5" s="21">
        <v>3</v>
      </c>
      <c r="D5" s="21">
        <v>5</v>
      </c>
      <c r="E5" s="22" t="s">
        <v>71</v>
      </c>
    </row>
    <row r="6" spans="1:5" ht="12.75">
      <c r="A6" s="7" t="s">
        <v>176</v>
      </c>
      <c r="B6" s="8">
        <v>5495137</v>
      </c>
      <c r="C6" s="8">
        <v>6072066</v>
      </c>
      <c r="D6" s="8">
        <v>6277108</v>
      </c>
      <c r="E6" s="19">
        <f aca="true" t="shared" si="0" ref="E6:E12">D6/B6*100</f>
        <v>114.23023666197949</v>
      </c>
    </row>
    <row r="7" spans="1:5" ht="25.5">
      <c r="A7" s="7" t="s">
        <v>177</v>
      </c>
      <c r="B7" s="8">
        <v>0</v>
      </c>
      <c r="C7" s="8">
        <v>0</v>
      </c>
      <c r="D7" s="8">
        <v>0</v>
      </c>
      <c r="E7" s="19" t="e">
        <f t="shared" si="0"/>
        <v>#DIV/0!</v>
      </c>
    </row>
    <row r="8" spans="1:5" ht="12.75">
      <c r="A8" s="7" t="s">
        <v>178</v>
      </c>
      <c r="B8" s="8">
        <f>SUM(B6:B7)</f>
        <v>5495137</v>
      </c>
      <c r="C8" s="8">
        <f>SUM(C6:C7)</f>
        <v>6072066</v>
      </c>
      <c r="D8" s="8">
        <f>SUM(D6:D7)</f>
        <v>6277108</v>
      </c>
      <c r="E8" s="19">
        <f t="shared" si="0"/>
        <v>114.23023666197949</v>
      </c>
    </row>
    <row r="9" spans="1:5" ht="12.75">
      <c r="A9" s="7" t="s">
        <v>179</v>
      </c>
      <c r="B9" s="8">
        <v>5399544</v>
      </c>
      <c r="C9" s="8">
        <v>5746046</v>
      </c>
      <c r="D9" s="8">
        <v>5957010</v>
      </c>
      <c r="E9" s="19">
        <f t="shared" si="0"/>
        <v>110.3243162755966</v>
      </c>
    </row>
    <row r="10" spans="1:5" ht="25.5">
      <c r="A10" s="7" t="s">
        <v>180</v>
      </c>
      <c r="B10" s="8">
        <v>159346</v>
      </c>
      <c r="C10" s="8">
        <v>326020</v>
      </c>
      <c r="D10" s="8">
        <v>322611</v>
      </c>
      <c r="E10" s="19">
        <f t="shared" si="0"/>
        <v>202.4594279115886</v>
      </c>
    </row>
    <row r="11" spans="1:5" ht="12.75">
      <c r="A11" s="7" t="s">
        <v>130</v>
      </c>
      <c r="B11" s="8">
        <f>SUM(B9:B10)</f>
        <v>5558890</v>
      </c>
      <c r="C11" s="8">
        <f>SUM(C9:C10)</f>
        <v>6072066</v>
      </c>
      <c r="D11" s="8">
        <f>SUM(D9:D10)</f>
        <v>6279621</v>
      </c>
      <c r="E11" s="19">
        <f t="shared" si="0"/>
        <v>112.96537618121603</v>
      </c>
    </row>
    <row r="12" spans="1:5" ht="12.75">
      <c r="A12" s="7" t="s">
        <v>181</v>
      </c>
      <c r="B12" s="8">
        <f>B8-B11</f>
        <v>-63753</v>
      </c>
      <c r="C12" s="8">
        <f>C8-C11</f>
        <v>0</v>
      </c>
      <c r="D12" s="8">
        <f>D8-D11</f>
        <v>-2513</v>
      </c>
      <c r="E12" s="19">
        <f t="shared" si="0"/>
        <v>3.9417752890060074</v>
      </c>
    </row>
    <row r="13" ht="409.5" customHeight="1" hidden="1"/>
    <row r="14" ht="15.75" customHeight="1"/>
    <row r="15" spans="1:4" s="1" customFormat="1" ht="16.5" customHeight="1">
      <c r="A15" s="176" t="s">
        <v>182</v>
      </c>
      <c r="B15" s="176"/>
      <c r="C15" s="177"/>
      <c r="D15" s="177"/>
    </row>
    <row r="16" spans="1:5" s="144" customFormat="1" ht="38.25">
      <c r="A16" s="142" t="s">
        <v>175</v>
      </c>
      <c r="B16" s="142" t="s">
        <v>222</v>
      </c>
      <c r="C16" s="142" t="s">
        <v>225</v>
      </c>
      <c r="D16" s="142" t="s">
        <v>226</v>
      </c>
      <c r="E16" s="143" t="s">
        <v>70</v>
      </c>
    </row>
    <row r="17" spans="1:5" s="3" customFormat="1" ht="12">
      <c r="A17" s="18">
        <v>1</v>
      </c>
      <c r="B17" s="20">
        <v>2</v>
      </c>
      <c r="C17" s="21">
        <v>3</v>
      </c>
      <c r="D17" s="21">
        <v>5</v>
      </c>
      <c r="E17" s="22" t="s">
        <v>71</v>
      </c>
    </row>
    <row r="18" spans="1:5" ht="25.5">
      <c r="A18" s="7" t="s">
        <v>183</v>
      </c>
      <c r="B18" s="8"/>
      <c r="C18" s="8"/>
      <c r="D18" s="8"/>
      <c r="E18" s="19" t="e">
        <f>D18/B18*100</f>
        <v>#DIV/0!</v>
      </c>
    </row>
    <row r="19" spans="1:5" ht="25.5">
      <c r="A19" s="7" t="s">
        <v>184</v>
      </c>
      <c r="B19" s="8"/>
      <c r="C19" s="8"/>
      <c r="D19" s="8"/>
      <c r="E19" s="19" t="e">
        <f>D19/B19*100</f>
        <v>#DIV/0!</v>
      </c>
    </row>
    <row r="20" spans="1:5" ht="12.75">
      <c r="A20" s="7" t="s">
        <v>185</v>
      </c>
      <c r="B20" s="8">
        <f>B18-B19</f>
        <v>0</v>
      </c>
      <c r="C20" s="8">
        <f>C18-C19</f>
        <v>0</v>
      </c>
      <c r="D20" s="8">
        <f>D18-D19</f>
        <v>0</v>
      </c>
      <c r="E20" s="19" t="e">
        <f>D20/B20*100</f>
        <v>#DIV/0!</v>
      </c>
    </row>
    <row r="21" spans="1:4" ht="12.75">
      <c r="A21" s="2"/>
      <c r="B21" s="2"/>
      <c r="C21" s="2"/>
      <c r="D21" s="2"/>
    </row>
    <row r="22" spans="1:4" s="1" customFormat="1" ht="18" customHeight="1">
      <c r="A22" s="178" t="s">
        <v>194</v>
      </c>
      <c r="B22" s="178"/>
      <c r="C22" s="178"/>
      <c r="D22" s="11"/>
    </row>
    <row r="23" spans="1:5" ht="38.25">
      <c r="A23" s="12" t="s">
        <v>195</v>
      </c>
      <c r="B23" s="8">
        <v>75132</v>
      </c>
      <c r="C23" s="8">
        <v>11379</v>
      </c>
      <c r="D23" s="8">
        <v>11379</v>
      </c>
      <c r="E23" s="19">
        <f>D23/B23*100</f>
        <v>15.145344194218177</v>
      </c>
    </row>
    <row r="24" spans="1:5" ht="38.25">
      <c r="A24" s="12" t="s">
        <v>196</v>
      </c>
      <c r="B24" s="17">
        <f>B12+B20+B23</f>
        <v>11379</v>
      </c>
      <c r="C24" s="17">
        <f>C12+C20+C23</f>
        <v>11379</v>
      </c>
      <c r="D24" s="17">
        <f>D12+D20+D23</f>
        <v>8866</v>
      </c>
      <c r="E24" s="19">
        <f>D24/B24*100</f>
        <v>77.91545830037789</v>
      </c>
    </row>
    <row r="25" ht="14.25" customHeight="1"/>
    <row r="26" spans="1:4" s="1" customFormat="1" ht="12.75" customHeight="1">
      <c r="A26" s="178" t="s">
        <v>197</v>
      </c>
      <c r="B26" s="178"/>
      <c r="C26" s="179"/>
      <c r="D26" s="179"/>
    </row>
    <row r="27" spans="1:5" ht="25.5">
      <c r="A27" s="12" t="s">
        <v>198</v>
      </c>
      <c r="B27" s="13">
        <f>SUM(B23:C23)</f>
        <v>86511</v>
      </c>
      <c r="C27" s="13">
        <f>SUM(C23:D23)</f>
        <v>22758</v>
      </c>
      <c r="D27" s="14" t="e">
        <f>#REF!-#REF!</f>
        <v>#REF!</v>
      </c>
      <c r="E27" s="19" t="e">
        <f>D27/B27*100</f>
        <v>#REF!</v>
      </c>
    </row>
    <row r="28" spans="1:4" ht="12.75">
      <c r="A28" s="15"/>
      <c r="B28" s="16"/>
      <c r="C28" s="16"/>
      <c r="D28" s="16"/>
    </row>
    <row r="29" spans="1:4" s="1" customFormat="1" ht="10.5" customHeight="1">
      <c r="A29" s="176" t="s">
        <v>186</v>
      </c>
      <c r="B29" s="176"/>
      <c r="C29" s="177"/>
      <c r="D29" s="177"/>
    </row>
    <row r="30" spans="1:5" s="144" customFormat="1" ht="38.25">
      <c r="A30" s="142" t="s">
        <v>175</v>
      </c>
      <c r="B30" s="142" t="s">
        <v>222</v>
      </c>
      <c r="C30" s="142" t="s">
        <v>225</v>
      </c>
      <c r="D30" s="142" t="s">
        <v>226</v>
      </c>
      <c r="E30" s="143" t="s">
        <v>70</v>
      </c>
    </row>
    <row r="31" spans="1:5" s="3" customFormat="1" ht="12">
      <c r="A31" s="18">
        <v>1</v>
      </c>
      <c r="B31" s="20">
        <v>2</v>
      </c>
      <c r="C31" s="21">
        <v>3</v>
      </c>
      <c r="D31" s="21">
        <v>5</v>
      </c>
      <c r="E31" s="22" t="s">
        <v>71</v>
      </c>
    </row>
    <row r="32" spans="1:5" ht="12.75">
      <c r="A32" s="7" t="s">
        <v>187</v>
      </c>
      <c r="B32" s="8">
        <f>SUM(B8)</f>
        <v>5495137</v>
      </c>
      <c r="C32" s="8">
        <f>SUM(C8)</f>
        <v>6072066</v>
      </c>
      <c r="D32" s="8">
        <f>SUM(D8)</f>
        <v>6277108</v>
      </c>
      <c r="E32" s="19">
        <f aca="true" t="shared" si="1" ref="E32:E38">D32/B32*100</f>
        <v>114.23023666197949</v>
      </c>
    </row>
    <row r="33" spans="1:5" ht="12.75">
      <c r="A33" s="7" t="s">
        <v>188</v>
      </c>
      <c r="B33" s="8">
        <v>75132</v>
      </c>
      <c r="C33" s="8">
        <f>SUM(C23)</f>
        <v>11379</v>
      </c>
      <c r="D33" s="8">
        <f>SUM(D23)</f>
        <v>11379</v>
      </c>
      <c r="E33" s="19">
        <f t="shared" si="1"/>
        <v>15.145344194218177</v>
      </c>
    </row>
    <row r="34" spans="1:5" ht="25.5">
      <c r="A34" s="7" t="s">
        <v>189</v>
      </c>
      <c r="B34" s="8">
        <f>SUM(B18)</f>
        <v>0</v>
      </c>
      <c r="C34" s="8">
        <f>SUM(C18)</f>
        <v>0</v>
      </c>
      <c r="D34" s="8">
        <f>SUM(D18)</f>
        <v>0</v>
      </c>
      <c r="E34" s="19" t="e">
        <f t="shared" si="1"/>
        <v>#DIV/0!</v>
      </c>
    </row>
    <row r="35" spans="1:5" ht="25.5">
      <c r="A35" s="7" t="s">
        <v>190</v>
      </c>
      <c r="B35" s="8">
        <f>SUM(B32:B34)</f>
        <v>5570269</v>
      </c>
      <c r="C35" s="8">
        <f>SUM(C32:C34)</f>
        <v>6083445</v>
      </c>
      <c r="D35" s="8">
        <f>SUM(D32:D34)</f>
        <v>6288487</v>
      </c>
      <c r="E35" s="19">
        <f t="shared" si="1"/>
        <v>112.89377586612063</v>
      </c>
    </row>
    <row r="36" spans="1:5" ht="12.75">
      <c r="A36" s="7" t="s">
        <v>191</v>
      </c>
      <c r="B36" s="8">
        <f>SUM(B11)</f>
        <v>5558890</v>
      </c>
      <c r="C36" s="8">
        <f>SUM(C11)</f>
        <v>6072066</v>
      </c>
      <c r="D36" s="8">
        <f>SUM(D11)</f>
        <v>6279621</v>
      </c>
      <c r="E36" s="19">
        <f t="shared" si="1"/>
        <v>112.96537618121603</v>
      </c>
    </row>
    <row r="37" spans="1:5" ht="25.5">
      <c r="A37" s="7" t="s">
        <v>192</v>
      </c>
      <c r="B37" s="8">
        <f>SUM(B19)</f>
        <v>0</v>
      </c>
      <c r="C37" s="8">
        <f>SUM(C19)</f>
        <v>0</v>
      </c>
      <c r="D37" s="8">
        <f>SUM(D19)</f>
        <v>0</v>
      </c>
      <c r="E37" s="19" t="e">
        <f t="shared" si="1"/>
        <v>#DIV/0!</v>
      </c>
    </row>
    <row r="38" spans="1:5" ht="25.5">
      <c r="A38" s="7" t="s">
        <v>193</v>
      </c>
      <c r="B38" s="8">
        <f>SUM(B36:B37)</f>
        <v>5558890</v>
      </c>
      <c r="C38" s="8">
        <f>SUM(C36:C37)</f>
        <v>6072066</v>
      </c>
      <c r="D38" s="8">
        <f>SUM(D36:D37)</f>
        <v>6279621</v>
      </c>
      <c r="E38" s="19">
        <f t="shared" si="1"/>
        <v>112.96537618121603</v>
      </c>
    </row>
    <row r="39" ht="409.5" customHeight="1" hidden="1"/>
    <row r="40" ht="12.75">
      <c r="A40" s="4" t="s">
        <v>314</v>
      </c>
    </row>
    <row r="41" spans="1:3" ht="12.75">
      <c r="A41" s="4" t="s">
        <v>315</v>
      </c>
      <c r="C41" s="4" t="s">
        <v>309</v>
      </c>
    </row>
    <row r="42" ht="12.75">
      <c r="C42" s="4" t="s">
        <v>312</v>
      </c>
    </row>
    <row r="43" ht="12.75">
      <c r="A43" s="4" t="s">
        <v>316</v>
      </c>
    </row>
  </sheetData>
  <sheetProtection/>
  <mergeCells count="6">
    <mergeCell ref="A3:D3"/>
    <mergeCell ref="A15:D15"/>
    <mergeCell ref="A22:C22"/>
    <mergeCell ref="A26:D26"/>
    <mergeCell ref="A29:D29"/>
    <mergeCell ref="A2:E2"/>
  </mergeCells>
  <printOptions/>
  <pageMargins left="0.5905511811023623" right="0.5905511811023623" top="0.5905511811023623" bottom="0.5905511811023623" header="0.5905511811023623" footer="0.5905511811023623"/>
  <pageSetup fitToHeight="0" fitToWidth="1" horizontalDpi="600" verticalDpi="600" orientation="portrait" paperSize="9" scale="71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view="pageBreakPreview" zoomScale="80" zoomScaleNormal="89" zoomScaleSheetLayoutView="80" zoomScalePageLayoutView="0" workbookViewId="0" topLeftCell="A46">
      <selection activeCell="B58" sqref="B58"/>
    </sheetView>
  </sheetViews>
  <sheetFormatPr defaultColWidth="9.140625" defaultRowHeight="30" customHeight="1"/>
  <cols>
    <col min="1" max="1" width="9.28125" style="75" customWidth="1"/>
    <col min="2" max="2" width="42.28125" style="23" customWidth="1"/>
    <col min="3" max="5" width="15.421875" style="53" customWidth="1"/>
    <col min="6" max="6" width="14.28125" style="26" customWidth="1"/>
    <col min="7" max="9" width="16.57421875" style="23" customWidth="1"/>
    <col min="10" max="13" width="15.140625" style="23" customWidth="1"/>
    <col min="14" max="14" width="16.7109375" style="23" hidden="1" customWidth="1"/>
    <col min="15" max="15" width="16.421875" style="23" hidden="1" customWidth="1"/>
    <col min="16" max="16" width="12.57421875" style="23" hidden="1" customWidth="1"/>
    <col min="17" max="17" width="15.140625" style="23" customWidth="1"/>
    <col min="18" max="16384" width="9.140625" style="23" customWidth="1"/>
  </cols>
  <sheetData>
    <row r="1" ht="30" customHeight="1">
      <c r="B1" s="23" t="s">
        <v>223</v>
      </c>
    </row>
    <row r="2" spans="1:8" ht="30" customHeight="1">
      <c r="A2" s="181" t="s">
        <v>227</v>
      </c>
      <c r="B2" s="181"/>
      <c r="C2" s="181"/>
      <c r="D2" s="181"/>
      <c r="E2" s="181"/>
      <c r="F2" s="181"/>
      <c r="G2" s="101"/>
      <c r="H2" s="101"/>
    </row>
    <row r="3" spans="1:6" s="31" customFormat="1" ht="42" customHeight="1">
      <c r="A3" s="72" t="s">
        <v>68</v>
      </c>
      <c r="B3" s="28" t="s">
        <v>69</v>
      </c>
      <c r="C3" s="29" t="s">
        <v>218</v>
      </c>
      <c r="D3" s="30" t="s">
        <v>228</v>
      </c>
      <c r="E3" s="30" t="s">
        <v>229</v>
      </c>
      <c r="F3" s="5" t="s">
        <v>70</v>
      </c>
    </row>
    <row r="4" spans="1:6" s="34" customFormat="1" ht="30" customHeight="1">
      <c r="A4" s="184">
        <v>1</v>
      </c>
      <c r="B4" s="185"/>
      <c r="C4" s="134">
        <v>2</v>
      </c>
      <c r="D4" s="70">
        <v>3</v>
      </c>
      <c r="E4" s="70">
        <v>5</v>
      </c>
      <c r="F4" s="6" t="s">
        <v>71</v>
      </c>
    </row>
    <row r="5" spans="1:6" ht="30" customHeight="1">
      <c r="A5" s="94">
        <v>6</v>
      </c>
      <c r="B5" s="95" t="s">
        <v>213</v>
      </c>
      <c r="C5" s="135">
        <v>5495137</v>
      </c>
      <c r="D5" s="135">
        <v>6072067</v>
      </c>
      <c r="E5" s="135">
        <v>6277108</v>
      </c>
      <c r="F5" s="91">
        <f aca="true" t="shared" si="0" ref="F5:F45">E5/C5*100</f>
        <v>114.23023666197949</v>
      </c>
    </row>
    <row r="6" spans="1:6" ht="30" customHeight="1">
      <c r="A6" s="35">
        <v>63</v>
      </c>
      <c r="B6" s="36" t="s">
        <v>79</v>
      </c>
      <c r="C6" s="55">
        <v>4556552</v>
      </c>
      <c r="D6" s="55">
        <v>4687690</v>
      </c>
      <c r="E6" s="55">
        <v>4911690</v>
      </c>
      <c r="F6" s="10">
        <f t="shared" si="0"/>
        <v>107.79400739857681</v>
      </c>
    </row>
    <row r="7" spans="1:6" s="38" customFormat="1" ht="30" customHeight="1">
      <c r="A7" s="35">
        <v>634</v>
      </c>
      <c r="B7" s="36" t="s">
        <v>80</v>
      </c>
      <c r="C7" s="55">
        <f>C8</f>
        <v>0</v>
      </c>
      <c r="D7" s="55">
        <f>D8</f>
        <v>0</v>
      </c>
      <c r="E7" s="55">
        <f>E8</f>
        <v>0</v>
      </c>
      <c r="F7" s="10" t="e">
        <f t="shared" si="0"/>
        <v>#DIV/0!</v>
      </c>
    </row>
    <row r="8" spans="1:6" ht="30" customHeight="1">
      <c r="A8" s="39">
        <v>6341</v>
      </c>
      <c r="B8" s="40" t="s">
        <v>161</v>
      </c>
      <c r="C8" s="56">
        <v>0</v>
      </c>
      <c r="D8" s="56"/>
      <c r="E8" s="56">
        <v>0</v>
      </c>
      <c r="F8" s="10" t="e">
        <f t="shared" si="0"/>
        <v>#DIV/0!</v>
      </c>
    </row>
    <row r="9" spans="1:6" s="38" customFormat="1" ht="30" customHeight="1">
      <c r="A9" s="35">
        <v>636</v>
      </c>
      <c r="B9" s="36" t="s">
        <v>81</v>
      </c>
      <c r="C9" s="55">
        <v>4507059</v>
      </c>
      <c r="D9" s="55">
        <f>SUM(D10:D11)</f>
        <v>4665040</v>
      </c>
      <c r="E9" s="55">
        <v>4870880</v>
      </c>
      <c r="F9" s="10">
        <f t="shared" si="0"/>
        <v>108.07224844405188</v>
      </c>
    </row>
    <row r="10" spans="1:6" ht="30" customHeight="1">
      <c r="A10" s="39">
        <v>6361</v>
      </c>
      <c r="B10" s="40" t="s">
        <v>142</v>
      </c>
      <c r="C10" s="56">
        <v>4391254</v>
      </c>
      <c r="D10" s="56">
        <v>4597443</v>
      </c>
      <c r="E10" s="56">
        <v>4783283</v>
      </c>
      <c r="F10" s="10">
        <f t="shared" si="0"/>
        <v>108.92749542613566</v>
      </c>
    </row>
    <row r="11" spans="1:6" ht="30" customHeight="1">
      <c r="A11" s="39">
        <v>6362</v>
      </c>
      <c r="B11" s="40" t="s">
        <v>143</v>
      </c>
      <c r="C11" s="56">
        <v>115805</v>
      </c>
      <c r="D11" s="56">
        <v>67597</v>
      </c>
      <c r="E11" s="56">
        <v>87597</v>
      </c>
      <c r="F11" s="10">
        <f t="shared" si="0"/>
        <v>75.64181166616295</v>
      </c>
    </row>
    <row r="12" spans="1:6" s="38" customFormat="1" ht="30" customHeight="1">
      <c r="A12" s="35">
        <v>638</v>
      </c>
      <c r="B12" s="36" t="s">
        <v>144</v>
      </c>
      <c r="C12" s="55">
        <v>49493</v>
      </c>
      <c r="D12" s="55">
        <v>22650</v>
      </c>
      <c r="E12" s="55">
        <v>40810</v>
      </c>
      <c r="F12" s="10">
        <f t="shared" si="0"/>
        <v>82.45610490372376</v>
      </c>
    </row>
    <row r="13" spans="1:6" ht="30" customHeight="1">
      <c r="A13" s="39">
        <v>6381</v>
      </c>
      <c r="B13" s="40" t="s">
        <v>145</v>
      </c>
      <c r="C13" s="56">
        <v>49493</v>
      </c>
      <c r="D13" s="56">
        <v>22650</v>
      </c>
      <c r="E13" s="56">
        <v>40810</v>
      </c>
      <c r="F13" s="10">
        <f t="shared" si="0"/>
        <v>82.45610490372376</v>
      </c>
    </row>
    <row r="14" spans="1:6" ht="30" customHeight="1">
      <c r="A14" s="35">
        <v>64</v>
      </c>
      <c r="B14" s="36" t="s">
        <v>147</v>
      </c>
      <c r="C14" s="55">
        <f>SUM(C15,C17)</f>
        <v>0</v>
      </c>
      <c r="D14" s="55">
        <f>SUM(D15,D17)</f>
        <v>0</v>
      </c>
      <c r="E14" s="55">
        <f>SUM(E15,E17)</f>
        <v>0</v>
      </c>
      <c r="F14" s="10" t="e">
        <f t="shared" si="0"/>
        <v>#DIV/0!</v>
      </c>
    </row>
    <row r="15" spans="1:6" s="38" customFormat="1" ht="30" customHeight="1">
      <c r="A15" s="35">
        <v>641</v>
      </c>
      <c r="B15" s="36" t="s">
        <v>148</v>
      </c>
      <c r="C15" s="55">
        <f>C16</f>
        <v>0</v>
      </c>
      <c r="D15" s="55">
        <f>D16</f>
        <v>0</v>
      </c>
      <c r="E15" s="55">
        <f>E16</f>
        <v>0</v>
      </c>
      <c r="F15" s="10" t="e">
        <f t="shared" si="0"/>
        <v>#DIV/0!</v>
      </c>
    </row>
    <row r="16" spans="1:6" ht="30" customHeight="1">
      <c r="A16" s="39">
        <v>6413</v>
      </c>
      <c r="B16" s="40" t="s">
        <v>162</v>
      </c>
      <c r="C16" s="56">
        <v>0</v>
      </c>
      <c r="D16" s="56"/>
      <c r="E16" s="56">
        <v>0</v>
      </c>
      <c r="F16" s="10" t="e">
        <f t="shared" si="0"/>
        <v>#DIV/0!</v>
      </c>
    </row>
    <row r="17" spans="1:6" s="38" customFormat="1" ht="30" customHeight="1">
      <c r="A17" s="35">
        <v>642</v>
      </c>
      <c r="B17" s="36" t="s">
        <v>149</v>
      </c>
      <c r="C17" s="55">
        <f>C18</f>
        <v>0</v>
      </c>
      <c r="D17" s="55">
        <f>D18</f>
        <v>0</v>
      </c>
      <c r="E17" s="55">
        <f>E18</f>
        <v>0</v>
      </c>
      <c r="F17" s="10" t="e">
        <f t="shared" si="0"/>
        <v>#DIV/0!</v>
      </c>
    </row>
    <row r="18" spans="1:6" ht="30" customHeight="1">
      <c r="A18" s="39">
        <v>6422</v>
      </c>
      <c r="B18" s="40" t="s">
        <v>163</v>
      </c>
      <c r="C18" s="56">
        <v>0</v>
      </c>
      <c r="D18" s="56"/>
      <c r="E18" s="56">
        <v>0</v>
      </c>
      <c r="F18" s="10" t="e">
        <f t="shared" si="0"/>
        <v>#DIV/0!</v>
      </c>
    </row>
    <row r="19" spans="1:6" s="38" customFormat="1" ht="30" customHeight="1">
      <c r="A19" s="35">
        <v>65</v>
      </c>
      <c r="B19" s="36" t="s">
        <v>150</v>
      </c>
      <c r="C19" s="55">
        <v>135040</v>
      </c>
      <c r="D19" s="55">
        <v>180978</v>
      </c>
      <c r="E19" s="55">
        <v>147502</v>
      </c>
      <c r="F19" s="10">
        <f t="shared" si="0"/>
        <v>109.22837677725119</v>
      </c>
    </row>
    <row r="20" spans="1:15" s="44" customFormat="1" ht="30" customHeight="1">
      <c r="A20" s="35">
        <v>652</v>
      </c>
      <c r="B20" s="36" t="s">
        <v>77</v>
      </c>
      <c r="C20" s="55">
        <v>135040</v>
      </c>
      <c r="D20" s="55">
        <v>180978</v>
      </c>
      <c r="E20" s="55">
        <v>147502</v>
      </c>
      <c r="F20" s="10">
        <f t="shared" si="0"/>
        <v>109.22837677725119</v>
      </c>
      <c r="G20" s="42"/>
      <c r="H20" s="42"/>
      <c r="I20" s="42"/>
      <c r="J20" s="42"/>
      <c r="K20" s="42"/>
      <c r="L20" s="43"/>
      <c r="M20" s="43"/>
      <c r="N20" s="43"/>
      <c r="O20" s="43"/>
    </row>
    <row r="21" spans="1:15" s="38" customFormat="1" ht="30" customHeight="1">
      <c r="A21" s="39">
        <v>6526</v>
      </c>
      <c r="B21" s="40" t="s">
        <v>78</v>
      </c>
      <c r="C21" s="56">
        <v>135040</v>
      </c>
      <c r="D21" s="56">
        <v>180978</v>
      </c>
      <c r="E21" s="56">
        <v>147502</v>
      </c>
      <c r="F21" s="10">
        <f t="shared" si="0"/>
        <v>109.22837677725119</v>
      </c>
      <c r="G21" s="45"/>
      <c r="H21" s="45"/>
      <c r="I21" s="45"/>
      <c r="J21" s="45"/>
      <c r="K21" s="45"/>
      <c r="L21" s="45"/>
      <c r="M21" s="45"/>
      <c r="N21" s="46"/>
      <c r="O21" s="46"/>
    </row>
    <row r="22" spans="1:6" ht="30" customHeight="1">
      <c r="A22" s="35">
        <v>66</v>
      </c>
      <c r="B22" s="36" t="s">
        <v>75</v>
      </c>
      <c r="C22" s="55">
        <v>6834</v>
      </c>
      <c r="D22" s="55">
        <v>5000</v>
      </c>
      <c r="E22" s="55">
        <v>11800</v>
      </c>
      <c r="F22" s="10">
        <f t="shared" si="0"/>
        <v>172.6660813579163</v>
      </c>
    </row>
    <row r="23" spans="1:6" s="38" customFormat="1" ht="30" customHeight="1">
      <c r="A23" s="35">
        <v>661</v>
      </c>
      <c r="B23" s="36" t="s">
        <v>152</v>
      </c>
      <c r="C23" s="55">
        <f>C24</f>
        <v>0</v>
      </c>
      <c r="D23" s="55">
        <f>D24</f>
        <v>0</v>
      </c>
      <c r="E23" s="55">
        <f>E24</f>
        <v>0</v>
      </c>
      <c r="F23" s="10" t="e">
        <f t="shared" si="0"/>
        <v>#DIV/0!</v>
      </c>
    </row>
    <row r="24" spans="1:6" ht="30" customHeight="1">
      <c r="A24" s="39">
        <v>6615</v>
      </c>
      <c r="B24" s="40" t="s">
        <v>151</v>
      </c>
      <c r="C24" s="56">
        <v>0</v>
      </c>
      <c r="D24" s="56"/>
      <c r="E24" s="56">
        <v>0</v>
      </c>
      <c r="F24" s="10" t="e">
        <f t="shared" si="0"/>
        <v>#DIV/0!</v>
      </c>
    </row>
    <row r="25" spans="1:6" s="38" customFormat="1" ht="30" customHeight="1">
      <c r="A25" s="35">
        <v>663</v>
      </c>
      <c r="B25" s="36" t="s">
        <v>76</v>
      </c>
      <c r="C25" s="55">
        <v>6834</v>
      </c>
      <c r="D25" s="55">
        <v>5000</v>
      </c>
      <c r="E25" s="55">
        <v>11800</v>
      </c>
      <c r="F25" s="10">
        <f t="shared" si="0"/>
        <v>172.6660813579163</v>
      </c>
    </row>
    <row r="26" spans="1:6" ht="30" customHeight="1">
      <c r="A26" s="39">
        <v>6631</v>
      </c>
      <c r="B26" s="40" t="s">
        <v>153</v>
      </c>
      <c r="C26" s="56">
        <v>200</v>
      </c>
      <c r="D26" s="56">
        <v>5000</v>
      </c>
      <c r="E26" s="56">
        <v>1800</v>
      </c>
      <c r="F26" s="10">
        <f t="shared" si="0"/>
        <v>900</v>
      </c>
    </row>
    <row r="27" spans="1:6" ht="30" customHeight="1">
      <c r="A27" s="35">
        <v>67</v>
      </c>
      <c r="B27" s="36" t="s">
        <v>72</v>
      </c>
      <c r="C27" s="55">
        <v>796711</v>
      </c>
      <c r="D27" s="55">
        <v>1193398</v>
      </c>
      <c r="E27" s="55">
        <v>1206116</v>
      </c>
      <c r="F27" s="10">
        <f t="shared" si="0"/>
        <v>151.38688934883538</v>
      </c>
    </row>
    <row r="28" spans="1:6" ht="30" customHeight="1">
      <c r="A28" s="35">
        <v>671</v>
      </c>
      <c r="B28" s="36" t="s">
        <v>146</v>
      </c>
      <c r="C28" s="55">
        <v>796711</v>
      </c>
      <c r="D28" s="55">
        <v>1193398</v>
      </c>
      <c r="E28" s="55">
        <v>1206116</v>
      </c>
      <c r="F28" s="10">
        <f t="shared" si="0"/>
        <v>151.38688934883538</v>
      </c>
    </row>
    <row r="29" spans="1:6" ht="30" customHeight="1">
      <c r="A29" s="39">
        <v>6711</v>
      </c>
      <c r="B29" s="40" t="s">
        <v>73</v>
      </c>
      <c r="C29" s="56">
        <v>786711</v>
      </c>
      <c r="D29" s="56">
        <v>948174</v>
      </c>
      <c r="E29" s="56">
        <v>963853</v>
      </c>
      <c r="F29" s="10">
        <f t="shared" si="0"/>
        <v>122.51678189322381</v>
      </c>
    </row>
    <row r="30" spans="1:7" ht="37.5" customHeight="1">
      <c r="A30" s="39">
        <v>6712</v>
      </c>
      <c r="B30" s="81" t="s">
        <v>74</v>
      </c>
      <c r="C30" s="56">
        <v>10000</v>
      </c>
      <c r="D30" s="56">
        <v>245224</v>
      </c>
      <c r="E30" s="56">
        <v>242263</v>
      </c>
      <c r="F30" s="10">
        <f t="shared" si="0"/>
        <v>2422.6299999999997</v>
      </c>
      <c r="G30" s="47"/>
    </row>
    <row r="31" spans="1:7" s="38" customFormat="1" ht="30" customHeight="1">
      <c r="A31" s="92">
        <v>7</v>
      </c>
      <c r="B31" s="88" t="s">
        <v>199</v>
      </c>
      <c r="C31" s="136">
        <f>SUM(C32,C34)</f>
        <v>0</v>
      </c>
      <c r="D31" s="136">
        <f>SUM(D32,D34)</f>
        <v>0</v>
      </c>
      <c r="E31" s="136">
        <f>SUM(E32,E34)</f>
        <v>0</v>
      </c>
      <c r="F31" s="91" t="e">
        <f t="shared" si="0"/>
        <v>#DIV/0!</v>
      </c>
      <c r="G31" s="47"/>
    </row>
    <row r="32" spans="1:7" s="38" customFormat="1" ht="30" customHeight="1">
      <c r="A32" s="79">
        <v>71</v>
      </c>
      <c r="B32" s="77" t="s">
        <v>200</v>
      </c>
      <c r="C32" s="137">
        <f>C33</f>
        <v>0</v>
      </c>
      <c r="D32" s="137">
        <f>D33</f>
        <v>0</v>
      </c>
      <c r="E32" s="137">
        <f>E33</f>
        <v>0</v>
      </c>
      <c r="F32" s="10" t="e">
        <f t="shared" si="0"/>
        <v>#DIV/0!</v>
      </c>
      <c r="G32" s="47"/>
    </row>
    <row r="33" spans="1:7" ht="30" customHeight="1">
      <c r="A33" s="78">
        <v>711</v>
      </c>
      <c r="B33" s="76" t="s">
        <v>201</v>
      </c>
      <c r="C33" s="138">
        <v>0</v>
      </c>
      <c r="D33" s="56"/>
      <c r="E33" s="56"/>
      <c r="F33" s="10" t="e">
        <f t="shared" si="0"/>
        <v>#DIV/0!</v>
      </c>
      <c r="G33" s="47"/>
    </row>
    <row r="34" spans="1:7" s="38" customFormat="1" ht="30" customHeight="1">
      <c r="A34" s="79">
        <v>72</v>
      </c>
      <c r="B34" s="77" t="s">
        <v>202</v>
      </c>
      <c r="C34" s="137">
        <f>SUM(C35:C37)</f>
        <v>0</v>
      </c>
      <c r="D34" s="137">
        <f>SUM(D35:D37)</f>
        <v>0</v>
      </c>
      <c r="E34" s="137">
        <f>SUM(E35:E37)</f>
        <v>0</v>
      </c>
      <c r="F34" s="10" t="e">
        <f t="shared" si="0"/>
        <v>#DIV/0!</v>
      </c>
      <c r="G34" s="47"/>
    </row>
    <row r="35" spans="1:7" ht="30" customHeight="1">
      <c r="A35" s="78">
        <v>721</v>
      </c>
      <c r="B35" s="76" t="s">
        <v>203</v>
      </c>
      <c r="C35" s="138">
        <v>0</v>
      </c>
      <c r="D35" s="56"/>
      <c r="E35" s="56"/>
      <c r="F35" s="10" t="e">
        <f t="shared" si="0"/>
        <v>#DIV/0!</v>
      </c>
      <c r="G35" s="47"/>
    </row>
    <row r="36" spans="1:7" ht="30" customHeight="1">
      <c r="A36" s="78">
        <v>722</v>
      </c>
      <c r="B36" s="76" t="s">
        <v>204</v>
      </c>
      <c r="C36" s="138">
        <v>0</v>
      </c>
      <c r="D36" s="56"/>
      <c r="E36" s="56"/>
      <c r="F36" s="10" t="e">
        <f t="shared" si="0"/>
        <v>#DIV/0!</v>
      </c>
      <c r="G36" s="47"/>
    </row>
    <row r="37" spans="1:7" ht="30" customHeight="1">
      <c r="A37" s="83">
        <v>723</v>
      </c>
      <c r="B37" s="84" t="s">
        <v>205</v>
      </c>
      <c r="C37" s="139">
        <v>0</v>
      </c>
      <c r="D37" s="140"/>
      <c r="E37" s="140"/>
      <c r="F37" s="10" t="e">
        <f t="shared" si="0"/>
        <v>#DIV/0!</v>
      </c>
      <c r="G37" s="47"/>
    </row>
    <row r="38" spans="1:7" s="38" customFormat="1" ht="30" customHeight="1">
      <c r="A38" s="87">
        <v>8</v>
      </c>
      <c r="B38" s="88" t="s">
        <v>206</v>
      </c>
      <c r="C38" s="135">
        <f>SUM(C39,C41,C43)</f>
        <v>0</v>
      </c>
      <c r="D38" s="135">
        <f>SUM(D39,D41,D43)</f>
        <v>0</v>
      </c>
      <c r="E38" s="135">
        <f>SUM(E39,E41,E43)</f>
        <v>0</v>
      </c>
      <c r="F38" s="91" t="e">
        <f t="shared" si="0"/>
        <v>#DIV/0!</v>
      </c>
      <c r="G38" s="47"/>
    </row>
    <row r="39" spans="1:7" s="38" customFormat="1" ht="30" customHeight="1">
      <c r="A39" s="85">
        <v>81</v>
      </c>
      <c r="B39" s="77" t="s">
        <v>207</v>
      </c>
      <c r="C39" s="55">
        <f>SUM(C40:C40)</f>
        <v>0</v>
      </c>
      <c r="D39" s="55">
        <f>SUM(D40:D40)</f>
        <v>0</v>
      </c>
      <c r="E39" s="55">
        <f>SUM(E40:E40)</f>
        <v>0</v>
      </c>
      <c r="F39" s="10" t="e">
        <f t="shared" si="0"/>
        <v>#DIV/0!</v>
      </c>
      <c r="G39" s="47"/>
    </row>
    <row r="40" spans="1:7" ht="30" customHeight="1">
      <c r="A40" s="86">
        <v>818</v>
      </c>
      <c r="B40" s="76" t="s">
        <v>208</v>
      </c>
      <c r="C40" s="56">
        <v>0</v>
      </c>
      <c r="D40" s="56"/>
      <c r="E40" s="56"/>
      <c r="F40" s="10" t="e">
        <f t="shared" si="0"/>
        <v>#DIV/0!</v>
      </c>
      <c r="G40" s="47"/>
    </row>
    <row r="41" spans="1:7" s="38" customFormat="1" ht="30" customHeight="1">
      <c r="A41" s="85">
        <v>83</v>
      </c>
      <c r="B41" s="77" t="s">
        <v>209</v>
      </c>
      <c r="C41" s="55">
        <f>C42</f>
        <v>0</v>
      </c>
      <c r="D41" s="55">
        <f>D42</f>
        <v>0</v>
      </c>
      <c r="E41" s="55"/>
      <c r="F41" s="10" t="e">
        <f t="shared" si="0"/>
        <v>#DIV/0!</v>
      </c>
      <c r="G41" s="47"/>
    </row>
    <row r="42" spans="1:7" ht="30" customHeight="1">
      <c r="A42" s="86">
        <v>832</v>
      </c>
      <c r="B42" s="76" t="s">
        <v>210</v>
      </c>
      <c r="C42" s="56">
        <v>0</v>
      </c>
      <c r="D42" s="56"/>
      <c r="E42" s="56"/>
      <c r="F42" s="10" t="e">
        <f t="shared" si="0"/>
        <v>#DIV/0!</v>
      </c>
      <c r="G42" s="47"/>
    </row>
    <row r="43" spans="1:7" s="38" customFormat="1" ht="30" customHeight="1">
      <c r="A43" s="85">
        <v>84</v>
      </c>
      <c r="B43" s="77" t="s">
        <v>211</v>
      </c>
      <c r="C43" s="55">
        <f>SUM(C44:C44)</f>
        <v>0</v>
      </c>
      <c r="D43" s="55">
        <f>SUM(D44:D44)</f>
        <v>0</v>
      </c>
      <c r="E43" s="55"/>
      <c r="F43" s="10" t="e">
        <f t="shared" si="0"/>
        <v>#DIV/0!</v>
      </c>
      <c r="G43" s="47"/>
    </row>
    <row r="44" spans="1:7" ht="30" customHeight="1">
      <c r="A44" s="86">
        <v>844</v>
      </c>
      <c r="B44" s="76" t="s">
        <v>212</v>
      </c>
      <c r="C44" s="56">
        <v>0</v>
      </c>
      <c r="D44" s="56"/>
      <c r="E44" s="56"/>
      <c r="F44" s="10" t="e">
        <f t="shared" si="0"/>
        <v>#DIV/0!</v>
      </c>
      <c r="G44" s="47"/>
    </row>
    <row r="45" spans="1:6" ht="30" customHeight="1">
      <c r="A45" s="96" t="s">
        <v>82</v>
      </c>
      <c r="B45" s="97"/>
      <c r="C45" s="141">
        <f>SUM(C5,C31,C38)</f>
        <v>5495137</v>
      </c>
      <c r="D45" s="141">
        <f>SUM(D5,D31,D38)</f>
        <v>6072067</v>
      </c>
      <c r="E45" s="141">
        <f>SUM(E5,E31,E38)</f>
        <v>6277108</v>
      </c>
      <c r="F45" s="91">
        <f t="shared" si="0"/>
        <v>114.23023666197949</v>
      </c>
    </row>
    <row r="46" spans="1:6" ht="30" customHeight="1">
      <c r="A46" s="73"/>
      <c r="B46" s="49"/>
      <c r="C46" s="62"/>
      <c r="D46" s="62"/>
      <c r="E46" s="62"/>
      <c r="F46" s="50"/>
    </row>
    <row r="47" spans="1:6" s="54" customFormat="1" ht="20.25" customHeight="1">
      <c r="A47" s="183" t="s">
        <v>154</v>
      </c>
      <c r="B47" s="183"/>
      <c r="C47" s="183"/>
      <c r="D47" s="183"/>
      <c r="E47" s="183"/>
      <c r="F47" s="183"/>
    </row>
    <row r="48" spans="1:6" s="145" customFormat="1" ht="44.25" customHeight="1">
      <c r="A48" s="27" t="s">
        <v>219</v>
      </c>
      <c r="B48" s="28" t="s">
        <v>220</v>
      </c>
      <c r="C48" s="29" t="s">
        <v>218</v>
      </c>
      <c r="D48" s="30" t="s">
        <v>230</v>
      </c>
      <c r="E48" s="30" t="s">
        <v>229</v>
      </c>
      <c r="F48" s="6" t="s">
        <v>70</v>
      </c>
    </row>
    <row r="49" spans="1:6" s="54" customFormat="1" ht="12.75">
      <c r="A49" s="182">
        <v>1</v>
      </c>
      <c r="B49" s="182"/>
      <c r="C49" s="134">
        <v>2</v>
      </c>
      <c r="D49" s="70">
        <v>3</v>
      </c>
      <c r="E49" s="70">
        <v>5</v>
      </c>
      <c r="F49" s="6" t="s">
        <v>71</v>
      </c>
    </row>
    <row r="50" spans="1:6" s="54" customFormat="1" ht="20.25" customHeight="1">
      <c r="A50" s="58">
        <v>1</v>
      </c>
      <c r="B50" s="58" t="s">
        <v>155</v>
      </c>
      <c r="C50" s="55">
        <v>796711</v>
      </c>
      <c r="D50" s="48">
        <v>1193398</v>
      </c>
      <c r="E50" s="55">
        <v>1206116</v>
      </c>
      <c r="F50" s="10">
        <f aca="true" t="shared" si="1" ref="F50:F55">E50/C50*100</f>
        <v>151.38688934883538</v>
      </c>
    </row>
    <row r="51" spans="1:6" s="54" customFormat="1" ht="20.25" customHeight="1">
      <c r="A51" s="58">
        <v>2</v>
      </c>
      <c r="B51" s="58" t="s">
        <v>159</v>
      </c>
      <c r="C51" s="48">
        <v>0</v>
      </c>
      <c r="D51" s="48">
        <v>0</v>
      </c>
      <c r="E51" s="48">
        <v>0</v>
      </c>
      <c r="F51" s="10" t="e">
        <f t="shared" si="1"/>
        <v>#DIV/0!</v>
      </c>
    </row>
    <row r="52" spans="1:6" s="54" customFormat="1" ht="20.25" customHeight="1">
      <c r="A52" s="58">
        <v>3</v>
      </c>
      <c r="B52" s="58" t="s">
        <v>156</v>
      </c>
      <c r="C52" s="48">
        <v>6834</v>
      </c>
      <c r="D52" s="48">
        <v>13600</v>
      </c>
      <c r="E52" s="55">
        <v>11800</v>
      </c>
      <c r="F52" s="10">
        <f t="shared" si="1"/>
        <v>172.6660813579163</v>
      </c>
    </row>
    <row r="53" spans="1:6" s="54" customFormat="1" ht="20.25" customHeight="1">
      <c r="A53" s="58">
        <v>4</v>
      </c>
      <c r="B53" s="58" t="s">
        <v>157</v>
      </c>
      <c r="C53" s="48">
        <v>135040</v>
      </c>
      <c r="D53" s="48">
        <v>180978</v>
      </c>
      <c r="E53" s="55">
        <v>147502</v>
      </c>
      <c r="F53" s="10">
        <f t="shared" si="1"/>
        <v>109.22837677725119</v>
      </c>
    </row>
    <row r="54" spans="1:6" s="54" customFormat="1" ht="20.25" customHeight="1">
      <c r="A54" s="58">
        <v>5</v>
      </c>
      <c r="B54" s="58" t="s">
        <v>158</v>
      </c>
      <c r="C54" s="48">
        <v>4556552</v>
      </c>
      <c r="D54" s="48">
        <v>4684091</v>
      </c>
      <c r="E54" s="55">
        <v>4911690</v>
      </c>
      <c r="F54" s="10">
        <f t="shared" si="1"/>
        <v>107.79400739857681</v>
      </c>
    </row>
    <row r="55" spans="1:6" s="57" customFormat="1" ht="20.25" customHeight="1">
      <c r="A55" s="58"/>
      <c r="B55" s="60" t="s">
        <v>160</v>
      </c>
      <c r="C55" s="61">
        <f>SUM(C50:C54)</f>
        <v>5495137</v>
      </c>
      <c r="D55" s="61">
        <f>SUM(D50:D54)</f>
        <v>6072067</v>
      </c>
      <c r="E55" s="61">
        <f>SUM(E50:E54)</f>
        <v>6277108</v>
      </c>
      <c r="F55" s="10">
        <f t="shared" si="1"/>
        <v>114.23023666197949</v>
      </c>
    </row>
    <row r="56" spans="1:6" s="57" customFormat="1" ht="20.25" customHeight="1">
      <c r="A56" s="172" t="s">
        <v>314</v>
      </c>
      <c r="B56" s="166"/>
      <c r="C56" s="166" t="s">
        <v>309</v>
      </c>
      <c r="D56" s="62"/>
      <c r="E56" s="62"/>
      <c r="F56" s="50"/>
    </row>
    <row r="57" spans="1:6" s="57" customFormat="1" ht="20.25" customHeight="1">
      <c r="A57" s="172" t="s">
        <v>315</v>
      </c>
      <c r="B57" s="166"/>
      <c r="C57" s="173" t="s">
        <v>312</v>
      </c>
      <c r="D57" s="62"/>
      <c r="E57" s="62"/>
      <c r="F57" s="50"/>
    </row>
    <row r="58" spans="1:6" s="57" customFormat="1" ht="20.25" customHeight="1">
      <c r="A58" s="172" t="s">
        <v>316</v>
      </c>
      <c r="B58" s="166"/>
      <c r="C58" s="166"/>
      <c r="D58" s="62"/>
      <c r="E58" s="62"/>
      <c r="F58" s="50"/>
    </row>
    <row r="59" spans="1:6" s="57" customFormat="1" ht="20.25" customHeight="1">
      <c r="A59" s="73"/>
      <c r="B59" s="166"/>
      <c r="C59" s="166"/>
      <c r="D59" s="62"/>
      <c r="E59" s="62"/>
      <c r="F59" s="50"/>
    </row>
    <row r="60" spans="1:6" s="57" customFormat="1" ht="12.75">
      <c r="A60" s="59"/>
      <c r="B60" s="51"/>
      <c r="C60" s="65"/>
      <c r="D60" s="65"/>
      <c r="E60" s="65"/>
      <c r="F60" s="52"/>
    </row>
  </sheetData>
  <sheetProtection/>
  <mergeCells count="4">
    <mergeCell ref="A2:F2"/>
    <mergeCell ref="A49:B49"/>
    <mergeCell ref="A47:F47"/>
    <mergeCell ref="A4:B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zoomScale="89" zoomScaleNormal="89" zoomScalePageLayoutView="0" workbookViewId="0" topLeftCell="A87">
      <selection activeCell="B92" sqref="B92"/>
    </sheetView>
  </sheetViews>
  <sheetFormatPr defaultColWidth="9.140625" defaultRowHeight="12.75"/>
  <cols>
    <col min="1" max="1" width="9.28125" style="75" customWidth="1"/>
    <col min="2" max="2" width="42.28125" style="23" customWidth="1"/>
    <col min="3" max="3" width="18.421875" style="24" customWidth="1"/>
    <col min="4" max="4" width="19.00390625" style="24" customWidth="1"/>
    <col min="5" max="5" width="18.00390625" style="24" customWidth="1"/>
    <col min="6" max="6" width="16.28125" style="25" customWidth="1"/>
    <col min="7" max="9" width="15.28125" style="23" customWidth="1"/>
    <col min="10" max="13" width="15.140625" style="23" customWidth="1"/>
    <col min="14" max="14" width="16.7109375" style="23" hidden="1" customWidth="1"/>
    <col min="15" max="15" width="16.421875" style="23" hidden="1" customWidth="1"/>
    <col min="16" max="16" width="12.57421875" style="23" hidden="1" customWidth="1"/>
    <col min="17" max="17" width="15.140625" style="23" customWidth="1"/>
    <col min="18" max="16384" width="9.140625" style="23" customWidth="1"/>
  </cols>
  <sheetData>
    <row r="1" ht="21.75" customHeight="1">
      <c r="B1" s="23" t="s">
        <v>224</v>
      </c>
    </row>
    <row r="2" spans="1:6" ht="22.5" customHeight="1">
      <c r="A2" s="187" t="s">
        <v>231</v>
      </c>
      <c r="B2" s="187"/>
      <c r="C2" s="187"/>
      <c r="D2" s="187"/>
      <c r="E2" s="187"/>
      <c r="F2" s="187"/>
    </row>
    <row r="3" spans="1:6" s="66" customFormat="1" ht="38.25">
      <c r="A3" s="72" t="s">
        <v>83</v>
      </c>
      <c r="B3" s="28" t="s">
        <v>69</v>
      </c>
      <c r="C3" s="29" t="s">
        <v>217</v>
      </c>
      <c r="D3" s="30" t="s">
        <v>228</v>
      </c>
      <c r="E3" s="30" t="s">
        <v>232</v>
      </c>
      <c r="F3" s="5" t="s">
        <v>70</v>
      </c>
    </row>
    <row r="4" spans="1:6" s="71" customFormat="1" ht="12.75">
      <c r="A4" s="188">
        <v>1</v>
      </c>
      <c r="B4" s="189"/>
      <c r="C4" s="32">
        <v>2</v>
      </c>
      <c r="D4" s="33">
        <v>3</v>
      </c>
      <c r="E4" s="33">
        <v>5</v>
      </c>
      <c r="F4" s="33" t="s">
        <v>71</v>
      </c>
    </row>
    <row r="5" spans="1:6" ht="12.75">
      <c r="A5" s="94">
        <v>3</v>
      </c>
      <c r="B5" s="98" t="s">
        <v>165</v>
      </c>
      <c r="C5" s="89">
        <v>5399544</v>
      </c>
      <c r="D5" s="89">
        <v>5746046</v>
      </c>
      <c r="E5" s="89">
        <v>5957010</v>
      </c>
      <c r="F5" s="90">
        <f aca="true" t="shared" si="0" ref="F5:F36">E5/C5*100</f>
        <v>110.3243162755966</v>
      </c>
    </row>
    <row r="6" spans="1:6" ht="12.75">
      <c r="A6" s="35">
        <v>31</v>
      </c>
      <c r="B6" s="67" t="s">
        <v>84</v>
      </c>
      <c r="C6" s="37">
        <v>4180209</v>
      </c>
      <c r="D6" s="37">
        <v>4230656</v>
      </c>
      <c r="E6" s="37">
        <v>4536170</v>
      </c>
      <c r="F6" s="9">
        <f t="shared" si="0"/>
        <v>108.5153876277478</v>
      </c>
    </row>
    <row r="7" spans="1:6" ht="12.75">
      <c r="A7" s="35">
        <v>311</v>
      </c>
      <c r="B7" s="67" t="s">
        <v>85</v>
      </c>
      <c r="C7" s="37">
        <v>3474194</v>
      </c>
      <c r="D7" s="37">
        <v>3495860</v>
      </c>
      <c r="E7" s="37">
        <v>3739004</v>
      </c>
      <c r="F7" s="9">
        <f t="shared" si="0"/>
        <v>107.62219956628789</v>
      </c>
    </row>
    <row r="8" spans="1:6" ht="12.75">
      <c r="A8" s="39">
        <v>3111</v>
      </c>
      <c r="B8" s="40" t="s">
        <v>86</v>
      </c>
      <c r="C8" s="41">
        <v>3456286</v>
      </c>
      <c r="D8" s="41">
        <v>3495860</v>
      </c>
      <c r="E8" s="41">
        <v>3726035</v>
      </c>
      <c r="F8" s="9">
        <f t="shared" si="0"/>
        <v>107.8045914024476</v>
      </c>
    </row>
    <row r="9" spans="1:6" ht="12.75">
      <c r="A9" s="39">
        <v>3113</v>
      </c>
      <c r="B9" s="40" t="s">
        <v>132</v>
      </c>
      <c r="C9" s="41">
        <v>4732</v>
      </c>
      <c r="D9" s="41"/>
      <c r="E9" s="41">
        <v>5498</v>
      </c>
      <c r="F9" s="9">
        <f t="shared" si="0"/>
        <v>116.1876584953508</v>
      </c>
    </row>
    <row r="10" spans="1:6" ht="12.75">
      <c r="A10" s="39">
        <v>3114</v>
      </c>
      <c r="B10" s="40" t="s">
        <v>133</v>
      </c>
      <c r="C10" s="41">
        <v>13176</v>
      </c>
      <c r="D10" s="41"/>
      <c r="E10" s="41">
        <v>7471</v>
      </c>
      <c r="F10" s="9">
        <f t="shared" si="0"/>
        <v>56.70157862780813</v>
      </c>
    </row>
    <row r="11" spans="1:6" ht="12.75">
      <c r="A11" s="35">
        <v>312</v>
      </c>
      <c r="B11" s="67" t="s">
        <v>87</v>
      </c>
      <c r="C11" s="37">
        <v>131214</v>
      </c>
      <c r="D11" s="37">
        <v>161022</v>
      </c>
      <c r="E11" s="37">
        <v>180997</v>
      </c>
      <c r="F11" s="9">
        <f t="shared" si="0"/>
        <v>137.94031124727545</v>
      </c>
    </row>
    <row r="12" spans="1:6" ht="12.75">
      <c r="A12" s="39" t="s">
        <v>6</v>
      </c>
      <c r="B12" s="68" t="s">
        <v>87</v>
      </c>
      <c r="C12" s="41">
        <v>131214</v>
      </c>
      <c r="D12" s="41">
        <v>161022</v>
      </c>
      <c r="E12" s="41">
        <v>180997</v>
      </c>
      <c r="F12" s="9">
        <f t="shared" si="0"/>
        <v>137.94031124727545</v>
      </c>
    </row>
    <row r="13" spans="1:6" ht="12.75">
      <c r="A13" s="35">
        <v>313</v>
      </c>
      <c r="B13" s="67" t="s">
        <v>88</v>
      </c>
      <c r="C13" s="37">
        <v>574801</v>
      </c>
      <c r="D13" s="37">
        <v>573774</v>
      </c>
      <c r="E13" s="37">
        <v>616169</v>
      </c>
      <c r="F13" s="9">
        <f t="shared" si="0"/>
        <v>107.19692554466675</v>
      </c>
    </row>
    <row r="14" spans="1:6" ht="12.75">
      <c r="A14" s="39">
        <v>3132</v>
      </c>
      <c r="B14" s="68" t="s">
        <v>89</v>
      </c>
      <c r="C14" s="41">
        <v>574801</v>
      </c>
      <c r="D14" s="41">
        <v>573774</v>
      </c>
      <c r="E14" s="41">
        <v>616169</v>
      </c>
      <c r="F14" s="9">
        <f t="shared" si="0"/>
        <v>107.19692554466675</v>
      </c>
    </row>
    <row r="15" spans="1:6" ht="25.5">
      <c r="A15" s="39">
        <v>3133</v>
      </c>
      <c r="B15" s="68" t="s">
        <v>90</v>
      </c>
      <c r="C15" s="41">
        <v>0</v>
      </c>
      <c r="D15" s="41"/>
      <c r="E15" s="41">
        <v>0</v>
      </c>
      <c r="F15" s="9" t="e">
        <f t="shared" si="0"/>
        <v>#DIV/0!</v>
      </c>
    </row>
    <row r="16" spans="1:6" ht="12.75">
      <c r="A16" s="35">
        <v>32</v>
      </c>
      <c r="B16" s="67" t="s">
        <v>91</v>
      </c>
      <c r="C16" s="37">
        <v>691639</v>
      </c>
      <c r="D16" s="37">
        <v>926388</v>
      </c>
      <c r="E16" s="37">
        <v>831813</v>
      </c>
      <c r="F16" s="9">
        <f t="shared" si="0"/>
        <v>120.26693115917408</v>
      </c>
    </row>
    <row r="17" spans="1:6" ht="12.75">
      <c r="A17" s="35">
        <v>321</v>
      </c>
      <c r="B17" s="67" t="s">
        <v>92</v>
      </c>
      <c r="C17" s="37">
        <v>227965</v>
      </c>
      <c r="D17" s="37">
        <v>315898</v>
      </c>
      <c r="E17" s="37">
        <v>261633</v>
      </c>
      <c r="F17" s="9">
        <f t="shared" si="0"/>
        <v>114.76893382756126</v>
      </c>
    </row>
    <row r="18" spans="1:6" ht="12.75">
      <c r="A18" s="39" t="s">
        <v>10</v>
      </c>
      <c r="B18" s="68" t="s">
        <v>93</v>
      </c>
      <c r="C18" s="41">
        <v>1822</v>
      </c>
      <c r="D18" s="41"/>
      <c r="E18" s="41">
        <v>6682</v>
      </c>
      <c r="F18" s="9">
        <f t="shared" si="0"/>
        <v>366.73984632272226</v>
      </c>
    </row>
    <row r="19" spans="1:6" ht="25.5">
      <c r="A19" s="39" t="s">
        <v>9</v>
      </c>
      <c r="B19" s="68" t="s">
        <v>94</v>
      </c>
      <c r="C19" s="41">
        <v>219255</v>
      </c>
      <c r="D19" s="41"/>
      <c r="E19" s="41">
        <v>250809</v>
      </c>
      <c r="F19" s="9">
        <f t="shared" si="0"/>
        <v>114.39146199630568</v>
      </c>
    </row>
    <row r="20" spans="1:6" ht="12.75">
      <c r="A20" s="39">
        <v>3213</v>
      </c>
      <c r="B20" s="68" t="s">
        <v>95</v>
      </c>
      <c r="C20" s="41">
        <v>600</v>
      </c>
      <c r="D20" s="41"/>
      <c r="E20" s="41">
        <v>1900</v>
      </c>
      <c r="F20" s="9">
        <f t="shared" si="0"/>
        <v>316.66666666666663</v>
      </c>
    </row>
    <row r="21" spans="1:6" ht="12.75">
      <c r="A21" s="39">
        <v>3214</v>
      </c>
      <c r="B21" s="68" t="s">
        <v>234</v>
      </c>
      <c r="C21" s="41">
        <v>6288</v>
      </c>
      <c r="D21" s="41"/>
      <c r="E21" s="41">
        <v>2242</v>
      </c>
      <c r="F21" s="9">
        <f t="shared" si="0"/>
        <v>35.655216284987276</v>
      </c>
    </row>
    <row r="22" spans="1:6" ht="12.75">
      <c r="A22" s="35">
        <v>322</v>
      </c>
      <c r="B22" s="67" t="s">
        <v>96</v>
      </c>
      <c r="C22" s="37">
        <v>346931</v>
      </c>
      <c r="D22" s="37">
        <v>397334</v>
      </c>
      <c r="E22" s="37">
        <v>338185</v>
      </c>
      <c r="F22" s="9">
        <f t="shared" si="0"/>
        <v>97.47903761843133</v>
      </c>
    </row>
    <row r="23" spans="1:6" ht="12.75">
      <c r="A23" s="39" t="s">
        <v>48</v>
      </c>
      <c r="B23" s="68" t="s">
        <v>97</v>
      </c>
      <c r="C23" s="41">
        <v>35007</v>
      </c>
      <c r="D23" s="41"/>
      <c r="E23" s="41">
        <v>35315</v>
      </c>
      <c r="F23" s="9">
        <f t="shared" si="0"/>
        <v>100.87982403519295</v>
      </c>
    </row>
    <row r="24" spans="1:6" ht="12.75">
      <c r="A24" s="39">
        <v>3222</v>
      </c>
      <c r="B24" s="68" t="s">
        <v>98</v>
      </c>
      <c r="C24" s="41">
        <v>177228</v>
      </c>
      <c r="D24" s="41"/>
      <c r="E24" s="41">
        <v>166633</v>
      </c>
      <c r="F24" s="9">
        <f t="shared" si="0"/>
        <v>94.0218249937933</v>
      </c>
    </row>
    <row r="25" spans="1:6" ht="12.75">
      <c r="A25" s="39" t="s">
        <v>45</v>
      </c>
      <c r="B25" s="68" t="s">
        <v>99</v>
      </c>
      <c r="C25" s="41">
        <v>92768</v>
      </c>
      <c r="D25" s="41"/>
      <c r="E25" s="41">
        <v>93244</v>
      </c>
      <c r="F25" s="9">
        <f t="shared" si="0"/>
        <v>100.51310796826492</v>
      </c>
    </row>
    <row r="26" spans="1:6" ht="25.5">
      <c r="A26" s="39" t="s">
        <v>50</v>
      </c>
      <c r="B26" s="68" t="s">
        <v>100</v>
      </c>
      <c r="C26" s="41">
        <v>9201</v>
      </c>
      <c r="D26" s="41"/>
      <c r="E26" s="41">
        <v>5560</v>
      </c>
      <c r="F26" s="9">
        <f t="shared" si="0"/>
        <v>60.42821432452994</v>
      </c>
    </row>
    <row r="27" spans="1:6" ht="12.75">
      <c r="A27" s="39">
        <v>3225</v>
      </c>
      <c r="B27" s="68" t="s">
        <v>101</v>
      </c>
      <c r="C27" s="41">
        <v>30729</v>
      </c>
      <c r="D27" s="41"/>
      <c r="E27" s="41">
        <v>37433</v>
      </c>
      <c r="F27" s="9">
        <f t="shared" si="0"/>
        <v>121.81652510657686</v>
      </c>
    </row>
    <row r="28" spans="1:6" ht="12.75">
      <c r="A28" s="39">
        <v>3227</v>
      </c>
      <c r="B28" s="68" t="s">
        <v>102</v>
      </c>
      <c r="C28" s="41">
        <v>1998</v>
      </c>
      <c r="D28" s="41"/>
      <c r="E28" s="41">
        <v>0</v>
      </c>
      <c r="F28" s="9">
        <f t="shared" si="0"/>
        <v>0</v>
      </c>
    </row>
    <row r="29" spans="1:6" ht="12.75">
      <c r="A29" s="35">
        <v>323</v>
      </c>
      <c r="B29" s="67" t="s">
        <v>103</v>
      </c>
      <c r="C29" s="37">
        <v>98301</v>
      </c>
      <c r="D29" s="37">
        <v>195559</v>
      </c>
      <c r="E29" s="37">
        <v>206838</v>
      </c>
      <c r="F29" s="9">
        <f t="shared" si="0"/>
        <v>210.41291543321026</v>
      </c>
    </row>
    <row r="30" spans="1:6" ht="12.75">
      <c r="A30" s="39" t="s">
        <v>54</v>
      </c>
      <c r="B30" s="68" t="s">
        <v>104</v>
      </c>
      <c r="C30" s="41">
        <v>10002</v>
      </c>
      <c r="D30" s="41"/>
      <c r="E30" s="41">
        <v>10922</v>
      </c>
      <c r="F30" s="9">
        <f t="shared" si="0"/>
        <v>109.19816036792642</v>
      </c>
    </row>
    <row r="31" spans="1:6" ht="12.75">
      <c r="A31" s="39" t="s">
        <v>24</v>
      </c>
      <c r="B31" s="68" t="s">
        <v>105</v>
      </c>
      <c r="C31" s="41">
        <v>47991</v>
      </c>
      <c r="D31" s="41"/>
      <c r="E31" s="41">
        <v>125468</v>
      </c>
      <c r="F31" s="9">
        <f t="shared" si="0"/>
        <v>261.4406867954408</v>
      </c>
    </row>
    <row r="32" spans="1:6" ht="12.75">
      <c r="A32" s="39">
        <v>3233</v>
      </c>
      <c r="B32" s="68" t="s">
        <v>141</v>
      </c>
      <c r="C32" s="41">
        <v>0</v>
      </c>
      <c r="D32" s="41"/>
      <c r="E32" s="41">
        <v>0</v>
      </c>
      <c r="F32" s="9" t="e">
        <f t="shared" si="0"/>
        <v>#DIV/0!</v>
      </c>
    </row>
    <row r="33" spans="1:6" ht="12.75">
      <c r="A33" s="39" t="s">
        <v>43</v>
      </c>
      <c r="B33" s="68" t="s">
        <v>106</v>
      </c>
      <c r="C33" s="41">
        <v>25741</v>
      </c>
      <c r="D33" s="41"/>
      <c r="E33" s="41">
        <v>26132</v>
      </c>
      <c r="F33" s="9">
        <f t="shared" si="0"/>
        <v>101.51897750670138</v>
      </c>
    </row>
    <row r="34" spans="1:6" ht="12.75">
      <c r="A34" s="39">
        <v>3235</v>
      </c>
      <c r="B34" s="68" t="s">
        <v>107</v>
      </c>
      <c r="C34" s="41">
        <v>0</v>
      </c>
      <c r="D34" s="41"/>
      <c r="E34" s="41">
        <v>0</v>
      </c>
      <c r="F34" s="9" t="e">
        <f t="shared" si="0"/>
        <v>#DIV/0!</v>
      </c>
    </row>
    <row r="35" spans="1:6" ht="12.75">
      <c r="A35" s="39">
        <v>3236</v>
      </c>
      <c r="B35" s="68" t="s">
        <v>108</v>
      </c>
      <c r="C35" s="41">
        <v>8615</v>
      </c>
      <c r="D35" s="41"/>
      <c r="E35" s="41">
        <v>14275</v>
      </c>
      <c r="F35" s="9">
        <f t="shared" si="0"/>
        <v>165.6993615786419</v>
      </c>
    </row>
    <row r="36" spans="1:6" ht="12.75">
      <c r="A36" s="39">
        <v>3237</v>
      </c>
      <c r="B36" s="68" t="s">
        <v>109</v>
      </c>
      <c r="C36" s="41">
        <v>1442</v>
      </c>
      <c r="D36" s="41"/>
      <c r="E36" s="41">
        <v>2443</v>
      </c>
      <c r="F36" s="9">
        <f t="shared" si="0"/>
        <v>169.41747572815532</v>
      </c>
    </row>
    <row r="37" spans="1:6" ht="12.75">
      <c r="A37" s="39" t="s">
        <v>29</v>
      </c>
      <c r="B37" s="68" t="s">
        <v>110</v>
      </c>
      <c r="C37" s="41">
        <v>4450</v>
      </c>
      <c r="D37" s="41"/>
      <c r="E37" s="41">
        <v>4694</v>
      </c>
      <c r="F37" s="9">
        <f aca="true" t="shared" si="1" ref="F37:F68">E37/C37*100</f>
        <v>105.48314606741573</v>
      </c>
    </row>
    <row r="38" spans="1:6" ht="12.75">
      <c r="A38" s="39" t="s">
        <v>22</v>
      </c>
      <c r="B38" s="68" t="s">
        <v>111</v>
      </c>
      <c r="C38" s="41">
        <v>60</v>
      </c>
      <c r="D38" s="41"/>
      <c r="E38" s="41">
        <v>704</v>
      </c>
      <c r="F38" s="9">
        <f t="shared" si="1"/>
        <v>1173.3333333333333</v>
      </c>
    </row>
    <row r="39" spans="1:6" ht="25.5">
      <c r="A39" s="35">
        <v>324</v>
      </c>
      <c r="B39" s="67" t="s">
        <v>112</v>
      </c>
      <c r="C39" s="37">
        <v>0</v>
      </c>
      <c r="D39" s="37">
        <f>SUM(D40)</f>
        <v>0</v>
      </c>
      <c r="E39" s="37">
        <f>SUM(E40)</f>
        <v>0</v>
      </c>
      <c r="F39" s="9" t="e">
        <f t="shared" si="1"/>
        <v>#DIV/0!</v>
      </c>
    </row>
    <row r="40" spans="1:6" ht="25.5">
      <c r="A40" s="39">
        <v>3241</v>
      </c>
      <c r="B40" s="68" t="s">
        <v>112</v>
      </c>
      <c r="C40" s="41">
        <v>0</v>
      </c>
      <c r="D40" s="41"/>
      <c r="E40" s="41">
        <v>0</v>
      </c>
      <c r="F40" s="9" t="e">
        <f t="shared" si="1"/>
        <v>#DIV/0!</v>
      </c>
    </row>
    <row r="41" spans="1:6" ht="12.75">
      <c r="A41" s="35">
        <v>329</v>
      </c>
      <c r="B41" s="67" t="s">
        <v>113</v>
      </c>
      <c r="C41" s="37">
        <v>18442</v>
      </c>
      <c r="D41" s="37">
        <v>17596</v>
      </c>
      <c r="E41" s="37">
        <v>25157</v>
      </c>
      <c r="F41" s="9">
        <f t="shared" si="1"/>
        <v>136.4114521201605</v>
      </c>
    </row>
    <row r="42" spans="1:6" ht="12.75">
      <c r="A42" s="39">
        <v>3292</v>
      </c>
      <c r="B42" s="68" t="s">
        <v>114</v>
      </c>
      <c r="C42" s="41">
        <v>5843</v>
      </c>
      <c r="D42" s="41"/>
      <c r="E42" s="41">
        <v>12495</v>
      </c>
      <c r="F42" s="9">
        <f t="shared" si="1"/>
        <v>213.84562724627762</v>
      </c>
    </row>
    <row r="43" spans="1:6" ht="12.75">
      <c r="A43" s="39" t="s">
        <v>131</v>
      </c>
      <c r="B43" s="68" t="s">
        <v>115</v>
      </c>
      <c r="C43" s="41">
        <v>0</v>
      </c>
      <c r="D43" s="41"/>
      <c r="E43" s="41">
        <v>0</v>
      </c>
      <c r="F43" s="9" t="e">
        <f t="shared" si="1"/>
        <v>#DIV/0!</v>
      </c>
    </row>
    <row r="44" spans="1:6" ht="12.75">
      <c r="A44" s="39">
        <v>3294</v>
      </c>
      <c r="B44" s="68" t="s">
        <v>116</v>
      </c>
      <c r="C44" s="41">
        <v>1000</v>
      </c>
      <c r="D44" s="41"/>
      <c r="E44" s="41">
        <v>1000</v>
      </c>
      <c r="F44" s="9">
        <f t="shared" si="1"/>
        <v>100</v>
      </c>
    </row>
    <row r="45" spans="1:6" ht="12.75">
      <c r="A45" s="39">
        <v>3295</v>
      </c>
      <c r="B45" s="68" t="s">
        <v>117</v>
      </c>
      <c r="C45" s="41">
        <v>10875</v>
      </c>
      <c r="D45" s="41"/>
      <c r="E45" s="41">
        <v>11162</v>
      </c>
      <c r="F45" s="9">
        <f t="shared" si="1"/>
        <v>102.6390804597701</v>
      </c>
    </row>
    <row r="46" spans="1:6" ht="12.75">
      <c r="A46" s="39" t="s">
        <v>19</v>
      </c>
      <c r="B46" s="68" t="s">
        <v>113</v>
      </c>
      <c r="C46" s="41">
        <v>724</v>
      </c>
      <c r="D46" s="41"/>
      <c r="E46" s="41">
        <v>500</v>
      </c>
      <c r="F46" s="9">
        <f t="shared" si="1"/>
        <v>69.06077348066299</v>
      </c>
    </row>
    <row r="47" spans="1:6" ht="12.75">
      <c r="A47" s="35">
        <v>34</v>
      </c>
      <c r="B47" s="67" t="s">
        <v>118</v>
      </c>
      <c r="C47" s="37">
        <v>5507</v>
      </c>
      <c r="D47" s="37">
        <v>5500</v>
      </c>
      <c r="E47" s="37">
        <v>5500</v>
      </c>
      <c r="F47" s="9">
        <f t="shared" si="1"/>
        <v>99.87288905029962</v>
      </c>
    </row>
    <row r="48" spans="1:6" ht="12.75">
      <c r="A48" s="35">
        <v>343</v>
      </c>
      <c r="B48" s="67" t="s">
        <v>119</v>
      </c>
      <c r="C48" s="37">
        <v>5507</v>
      </c>
      <c r="D48" s="37">
        <v>5500</v>
      </c>
      <c r="E48" s="37">
        <v>5500</v>
      </c>
      <c r="F48" s="9">
        <f t="shared" si="1"/>
        <v>99.87288905029962</v>
      </c>
    </row>
    <row r="49" spans="1:6" ht="12.75">
      <c r="A49" s="39" t="s">
        <v>34</v>
      </c>
      <c r="B49" s="68" t="s">
        <v>120</v>
      </c>
      <c r="C49" s="41">
        <v>5507</v>
      </c>
      <c r="D49" s="41">
        <v>5500</v>
      </c>
      <c r="E49" s="41">
        <v>5500</v>
      </c>
      <c r="F49" s="9">
        <f t="shared" si="1"/>
        <v>99.87288905029962</v>
      </c>
    </row>
    <row r="50" spans="1:6" ht="25.5">
      <c r="A50" s="35">
        <v>36</v>
      </c>
      <c r="B50" s="67" t="s">
        <v>134</v>
      </c>
      <c r="C50" s="37">
        <f>SUM(C51)</f>
        <v>0</v>
      </c>
      <c r="D50" s="37">
        <f>D51+D53</f>
        <v>0</v>
      </c>
      <c r="E50" s="37">
        <f>E51+E53</f>
        <v>0</v>
      </c>
      <c r="F50" s="9" t="e">
        <f t="shared" si="1"/>
        <v>#DIV/0!</v>
      </c>
    </row>
    <row r="51" spans="1:6" ht="25.5">
      <c r="A51" s="35">
        <v>366</v>
      </c>
      <c r="B51" s="67" t="s">
        <v>134</v>
      </c>
      <c r="C51" s="37">
        <f>SUM(C53)</f>
        <v>0</v>
      </c>
      <c r="D51" s="37">
        <v>0</v>
      </c>
      <c r="E51" s="37">
        <f>E52</f>
        <v>0</v>
      </c>
      <c r="F51" s="9" t="e">
        <f t="shared" si="1"/>
        <v>#DIV/0!</v>
      </c>
    </row>
    <row r="52" spans="1:6" ht="25.5">
      <c r="A52" s="39">
        <v>3661</v>
      </c>
      <c r="B52" s="68" t="s">
        <v>134</v>
      </c>
      <c r="C52" s="41">
        <v>0</v>
      </c>
      <c r="D52" s="41"/>
      <c r="E52" s="41">
        <v>0</v>
      </c>
      <c r="F52" s="9" t="e">
        <f t="shared" si="1"/>
        <v>#DIV/0!</v>
      </c>
    </row>
    <row r="53" spans="1:6" ht="25.5">
      <c r="A53" s="35">
        <v>369</v>
      </c>
      <c r="B53" s="67" t="s">
        <v>135</v>
      </c>
      <c r="C53" s="37">
        <v>0</v>
      </c>
      <c r="D53" s="37">
        <f>D54</f>
        <v>0</v>
      </c>
      <c r="E53" s="37">
        <f>E54</f>
        <v>0</v>
      </c>
      <c r="F53" s="9" t="e">
        <f t="shared" si="1"/>
        <v>#DIV/0!</v>
      </c>
    </row>
    <row r="54" spans="1:6" ht="25.5">
      <c r="A54" s="39">
        <v>3691</v>
      </c>
      <c r="B54" s="68" t="s">
        <v>135</v>
      </c>
      <c r="C54" s="41">
        <v>0</v>
      </c>
      <c r="D54" s="41"/>
      <c r="E54" s="41">
        <v>0</v>
      </c>
      <c r="F54" s="9" t="e">
        <f t="shared" si="1"/>
        <v>#DIV/0!</v>
      </c>
    </row>
    <row r="55" spans="1:6" ht="25.5">
      <c r="A55" s="35">
        <v>37</v>
      </c>
      <c r="B55" s="67" t="s">
        <v>136</v>
      </c>
      <c r="C55" s="37">
        <v>522189</v>
      </c>
      <c r="D55" s="37">
        <v>583502</v>
      </c>
      <c r="E55" s="37">
        <v>583527</v>
      </c>
      <c r="F55" s="9">
        <f t="shared" si="1"/>
        <v>111.74632173408479</v>
      </c>
    </row>
    <row r="56" spans="1:6" ht="25.5">
      <c r="A56" s="35">
        <v>372</v>
      </c>
      <c r="B56" s="67" t="s">
        <v>136</v>
      </c>
      <c r="C56" s="37">
        <v>522189</v>
      </c>
      <c r="D56" s="37">
        <v>583502</v>
      </c>
      <c r="E56" s="37">
        <v>583527</v>
      </c>
      <c r="F56" s="9">
        <f t="shared" si="1"/>
        <v>111.74632173408479</v>
      </c>
    </row>
    <row r="57" spans="1:6" ht="25.5">
      <c r="A57" s="39">
        <v>3722</v>
      </c>
      <c r="B57" s="68" t="s">
        <v>136</v>
      </c>
      <c r="C57" s="41">
        <v>522189</v>
      </c>
      <c r="D57" s="41">
        <v>583502</v>
      </c>
      <c r="E57" s="41">
        <v>583527</v>
      </c>
      <c r="F57" s="9">
        <f t="shared" si="1"/>
        <v>111.74632173408479</v>
      </c>
    </row>
    <row r="58" spans="1:6" ht="12.75">
      <c r="A58" s="94">
        <v>4</v>
      </c>
      <c r="B58" s="98" t="s">
        <v>138</v>
      </c>
      <c r="C58" s="89">
        <v>159346</v>
      </c>
      <c r="D58" s="89">
        <v>326020</v>
      </c>
      <c r="E58" s="89">
        <v>322611</v>
      </c>
      <c r="F58" s="90">
        <f t="shared" si="1"/>
        <v>202.4594279115886</v>
      </c>
    </row>
    <row r="59" spans="1:6" ht="25.5">
      <c r="A59" s="35">
        <v>41</v>
      </c>
      <c r="B59" s="67" t="s">
        <v>164</v>
      </c>
      <c r="C59" s="37">
        <f>C60</f>
        <v>0</v>
      </c>
      <c r="D59" s="37">
        <f>SUM(D60)</f>
        <v>0</v>
      </c>
      <c r="E59" s="37">
        <f>SUM(E60)</f>
        <v>0</v>
      </c>
      <c r="F59" s="9" t="e">
        <f t="shared" si="1"/>
        <v>#DIV/0!</v>
      </c>
    </row>
    <row r="60" spans="1:6" ht="12.75">
      <c r="A60" s="35">
        <v>412</v>
      </c>
      <c r="B60" s="67" t="s">
        <v>139</v>
      </c>
      <c r="C60" s="37">
        <f>C61</f>
        <v>0</v>
      </c>
      <c r="D60" s="37">
        <v>0</v>
      </c>
      <c r="E60" s="37">
        <f>E61</f>
        <v>0</v>
      </c>
      <c r="F60" s="9" t="e">
        <f t="shared" si="1"/>
        <v>#DIV/0!</v>
      </c>
    </row>
    <row r="61" spans="1:6" ht="12.75">
      <c r="A61" s="39">
        <v>4121</v>
      </c>
      <c r="B61" s="68" t="s">
        <v>139</v>
      </c>
      <c r="C61" s="41">
        <v>0</v>
      </c>
      <c r="D61" s="41"/>
      <c r="E61" s="41">
        <v>0</v>
      </c>
      <c r="F61" s="9" t="e">
        <f t="shared" si="1"/>
        <v>#DIV/0!</v>
      </c>
    </row>
    <row r="62" spans="1:6" ht="25.5">
      <c r="A62" s="35">
        <v>42</v>
      </c>
      <c r="B62" s="67" t="s">
        <v>121</v>
      </c>
      <c r="C62" s="37">
        <v>159346</v>
      </c>
      <c r="D62" s="37">
        <v>102022</v>
      </c>
      <c r="E62" s="37">
        <v>99074</v>
      </c>
      <c r="F62" s="9">
        <f t="shared" si="1"/>
        <v>62.175391914450316</v>
      </c>
    </row>
    <row r="63" spans="1:6" ht="12.75">
      <c r="A63" s="35">
        <v>422</v>
      </c>
      <c r="B63" s="67" t="s">
        <v>122</v>
      </c>
      <c r="C63" s="37">
        <v>75007</v>
      </c>
      <c r="D63" s="37">
        <v>23725</v>
      </c>
      <c r="E63" s="37">
        <v>18725</v>
      </c>
      <c r="F63" s="9">
        <f t="shared" si="1"/>
        <v>24.964336661911553</v>
      </c>
    </row>
    <row r="64" spans="1:6" ht="12.75">
      <c r="A64" s="39" t="s">
        <v>27</v>
      </c>
      <c r="B64" s="68" t="s">
        <v>123</v>
      </c>
      <c r="C64" s="41">
        <v>28150</v>
      </c>
      <c r="D64" s="41">
        <v>23725</v>
      </c>
      <c r="E64" s="41">
        <v>18725</v>
      </c>
      <c r="F64" s="9">
        <f t="shared" si="1"/>
        <v>66.51865008880995</v>
      </c>
    </row>
    <row r="65" spans="1:6" ht="12.75">
      <c r="A65" s="39">
        <v>4222</v>
      </c>
      <c r="B65" s="68" t="s">
        <v>124</v>
      </c>
      <c r="C65" s="41">
        <v>0</v>
      </c>
      <c r="D65" s="41"/>
      <c r="E65" s="41">
        <v>0</v>
      </c>
      <c r="F65" s="9" t="e">
        <f t="shared" si="1"/>
        <v>#DIV/0!</v>
      </c>
    </row>
    <row r="66" spans="1:6" ht="12.75">
      <c r="A66" s="39">
        <v>4223</v>
      </c>
      <c r="B66" s="68" t="s">
        <v>125</v>
      </c>
      <c r="C66" s="41">
        <v>0</v>
      </c>
      <c r="D66" s="41"/>
      <c r="E66" s="41">
        <v>0</v>
      </c>
      <c r="F66" s="9" t="e">
        <f t="shared" si="1"/>
        <v>#DIV/0!</v>
      </c>
    </row>
    <row r="67" spans="1:6" ht="12.75">
      <c r="A67" s="39">
        <v>4224</v>
      </c>
      <c r="B67" s="68" t="s">
        <v>126</v>
      </c>
      <c r="C67" s="41">
        <v>0</v>
      </c>
      <c r="D67" s="41"/>
      <c r="E67" s="41">
        <v>0</v>
      </c>
      <c r="F67" s="9" t="e">
        <f t="shared" si="1"/>
        <v>#DIV/0!</v>
      </c>
    </row>
    <row r="68" spans="1:6" ht="12.75">
      <c r="A68" s="39">
        <v>4225</v>
      </c>
      <c r="B68" s="68" t="s">
        <v>137</v>
      </c>
      <c r="C68" s="41">
        <v>18125</v>
      </c>
      <c r="D68" s="41"/>
      <c r="E68" s="41">
        <v>0</v>
      </c>
      <c r="F68" s="9">
        <f t="shared" si="1"/>
        <v>0</v>
      </c>
    </row>
    <row r="69" spans="1:6" ht="12.75">
      <c r="A69" s="39">
        <v>4226</v>
      </c>
      <c r="B69" s="68" t="s">
        <v>127</v>
      </c>
      <c r="C69" s="41">
        <v>8800</v>
      </c>
      <c r="D69" s="41"/>
      <c r="E69" s="41">
        <v>0</v>
      </c>
      <c r="F69" s="9">
        <f>E69/C69*100</f>
        <v>0</v>
      </c>
    </row>
    <row r="70" spans="1:6" ht="12.75">
      <c r="A70" s="39">
        <v>4227</v>
      </c>
      <c r="B70" s="68" t="s">
        <v>128</v>
      </c>
      <c r="C70" s="41">
        <v>19932</v>
      </c>
      <c r="D70" s="41"/>
      <c r="E70" s="41">
        <v>0</v>
      </c>
      <c r="F70" s="9">
        <f>E70/C70*100</f>
        <v>0</v>
      </c>
    </row>
    <row r="71" spans="1:6" ht="25.5">
      <c r="A71" s="35">
        <v>424</v>
      </c>
      <c r="B71" s="67" t="s">
        <v>140</v>
      </c>
      <c r="C71" s="37">
        <v>84339</v>
      </c>
      <c r="D71" s="37">
        <v>78297</v>
      </c>
      <c r="E71" s="37">
        <v>80349</v>
      </c>
      <c r="F71" s="9">
        <f>E71/C71*100</f>
        <v>95.26909259061644</v>
      </c>
    </row>
    <row r="72" spans="1:6" ht="12.75">
      <c r="A72" s="39">
        <v>4241</v>
      </c>
      <c r="B72" s="68" t="s">
        <v>129</v>
      </c>
      <c r="C72" s="80">
        <v>84339</v>
      </c>
      <c r="D72" s="41">
        <v>78297</v>
      </c>
      <c r="E72" s="41">
        <v>80349</v>
      </c>
      <c r="F72" s="9">
        <f>E72/C72*100</f>
        <v>95.26909259061644</v>
      </c>
    </row>
    <row r="73" spans="1:6" ht="25.5">
      <c r="A73" s="35">
        <v>45</v>
      </c>
      <c r="B73" s="67" t="s">
        <v>235</v>
      </c>
      <c r="C73" s="82">
        <v>0</v>
      </c>
      <c r="D73" s="37">
        <v>223998</v>
      </c>
      <c r="E73" s="37">
        <v>223537</v>
      </c>
      <c r="F73" s="9">
        <v>0</v>
      </c>
    </row>
    <row r="74" spans="1:6" ht="12.75">
      <c r="A74" s="39">
        <v>451</v>
      </c>
      <c r="B74" s="68" t="s">
        <v>236</v>
      </c>
      <c r="C74" s="80">
        <v>0</v>
      </c>
      <c r="D74" s="41">
        <v>223998</v>
      </c>
      <c r="E74" s="41">
        <v>223537</v>
      </c>
      <c r="F74" s="9">
        <v>0</v>
      </c>
    </row>
    <row r="75" spans="1:6" s="38" customFormat="1" ht="25.5">
      <c r="A75" s="87">
        <v>5</v>
      </c>
      <c r="B75" s="88" t="s">
        <v>214</v>
      </c>
      <c r="C75" s="93">
        <f aca="true" t="shared" si="2" ref="C75:E76">C76</f>
        <v>0</v>
      </c>
      <c r="D75" s="89">
        <f t="shared" si="2"/>
        <v>0</v>
      </c>
      <c r="E75" s="89">
        <f t="shared" si="2"/>
        <v>0</v>
      </c>
      <c r="F75" s="90" t="e">
        <f>E75/C75*100</f>
        <v>#DIV/0!</v>
      </c>
    </row>
    <row r="76" spans="1:6" s="38" customFormat="1" ht="25.5">
      <c r="A76" s="85">
        <v>54</v>
      </c>
      <c r="B76" s="77" t="s">
        <v>215</v>
      </c>
      <c r="C76" s="82">
        <f t="shared" si="2"/>
        <v>0</v>
      </c>
      <c r="D76" s="37">
        <f t="shared" si="2"/>
        <v>0</v>
      </c>
      <c r="E76" s="37">
        <f t="shared" si="2"/>
        <v>0</v>
      </c>
      <c r="F76" s="9" t="e">
        <f>E76/C76*100</f>
        <v>#DIV/0!</v>
      </c>
    </row>
    <row r="77" spans="1:6" ht="25.5">
      <c r="A77" s="86">
        <v>544</v>
      </c>
      <c r="B77" s="76" t="s">
        <v>216</v>
      </c>
      <c r="C77" s="80">
        <v>0</v>
      </c>
      <c r="D77" s="41"/>
      <c r="E77" s="41"/>
      <c r="F77" s="9" t="e">
        <f>E77/C77*100</f>
        <v>#DIV/0!</v>
      </c>
    </row>
    <row r="78" spans="1:6" ht="19.5" customHeight="1">
      <c r="A78" s="99" t="s">
        <v>130</v>
      </c>
      <c r="B78" s="100"/>
      <c r="C78" s="89">
        <f>SUM(C58,C5,C75)</f>
        <v>5558890</v>
      </c>
      <c r="D78" s="89">
        <f>SUM(D58,D5,D75)</f>
        <v>6072066</v>
      </c>
      <c r="E78" s="89">
        <f>SUM(E58,E5,E75)</f>
        <v>6279621</v>
      </c>
      <c r="F78" s="90">
        <f>E78/C78*100</f>
        <v>112.96537618121603</v>
      </c>
    </row>
    <row r="79" spans="1:6" ht="12.75">
      <c r="A79" s="74"/>
      <c r="B79" s="63"/>
      <c r="C79" s="64"/>
      <c r="D79" s="64"/>
      <c r="E79" s="64"/>
      <c r="F79" s="69"/>
    </row>
    <row r="80" spans="1:6" ht="19.5" customHeight="1">
      <c r="A80" s="183" t="s">
        <v>166</v>
      </c>
      <c r="B80" s="183"/>
      <c r="C80" s="183"/>
      <c r="D80" s="183"/>
      <c r="E80" s="183"/>
      <c r="F80" s="183"/>
    </row>
    <row r="81" spans="1:6" s="31" customFormat="1" ht="39" customHeight="1">
      <c r="A81" s="27" t="s">
        <v>219</v>
      </c>
      <c r="B81" s="28" t="s">
        <v>220</v>
      </c>
      <c r="C81" s="29" t="s">
        <v>221</v>
      </c>
      <c r="D81" s="30" t="s">
        <v>228</v>
      </c>
      <c r="E81" s="30" t="s">
        <v>233</v>
      </c>
      <c r="F81" s="5" t="s">
        <v>70</v>
      </c>
    </row>
    <row r="82" spans="1:6" s="71" customFormat="1" ht="13.5" customHeight="1">
      <c r="A82" s="186">
        <v>1</v>
      </c>
      <c r="B82" s="186"/>
      <c r="C82" s="32">
        <v>2</v>
      </c>
      <c r="D82" s="33">
        <v>3</v>
      </c>
      <c r="E82" s="33">
        <v>5</v>
      </c>
      <c r="F82" s="33" t="s">
        <v>71</v>
      </c>
    </row>
    <row r="83" spans="1:6" ht="19.5" customHeight="1">
      <c r="A83" s="58">
        <v>1</v>
      </c>
      <c r="B83" s="58" t="s">
        <v>155</v>
      </c>
      <c r="C83" s="55">
        <v>796711</v>
      </c>
      <c r="D83" s="48">
        <v>1193397.98</v>
      </c>
      <c r="E83" s="48">
        <v>1415340</v>
      </c>
      <c r="F83" s="10">
        <f aca="true" t="shared" si="3" ref="F83:F88">E83/C83*100</f>
        <v>177.64785474281138</v>
      </c>
    </row>
    <row r="84" spans="1:6" ht="19.5" customHeight="1">
      <c r="A84" s="58">
        <v>2</v>
      </c>
      <c r="B84" s="58" t="s">
        <v>159</v>
      </c>
      <c r="C84" s="48">
        <v>0</v>
      </c>
      <c r="D84" s="48">
        <v>0</v>
      </c>
      <c r="E84" s="48">
        <v>0</v>
      </c>
      <c r="F84" s="10" t="e">
        <f t="shared" si="3"/>
        <v>#DIV/0!</v>
      </c>
    </row>
    <row r="85" spans="1:6" ht="19.5" customHeight="1">
      <c r="A85" s="58">
        <v>3</v>
      </c>
      <c r="B85" s="58" t="s">
        <v>156</v>
      </c>
      <c r="C85" s="48">
        <v>6834</v>
      </c>
      <c r="D85" s="48">
        <v>13600</v>
      </c>
      <c r="E85" s="48">
        <v>11800</v>
      </c>
      <c r="F85" s="10">
        <f t="shared" si="3"/>
        <v>172.6660813579163</v>
      </c>
    </row>
    <row r="86" spans="1:6" ht="19.5" customHeight="1">
      <c r="A86" s="58">
        <v>4</v>
      </c>
      <c r="B86" s="58" t="s">
        <v>157</v>
      </c>
      <c r="C86" s="48">
        <v>135040</v>
      </c>
      <c r="D86" s="48">
        <v>180978.24</v>
      </c>
      <c r="E86" s="48">
        <v>322611</v>
      </c>
      <c r="F86" s="10">
        <f t="shared" si="3"/>
        <v>238.9003258293839</v>
      </c>
    </row>
    <row r="87" spans="1:6" ht="19.5" customHeight="1">
      <c r="A87" s="58">
        <v>5</v>
      </c>
      <c r="B87" s="58" t="s">
        <v>158</v>
      </c>
      <c r="C87" s="48">
        <v>4620305</v>
      </c>
      <c r="D87" s="48">
        <v>4684090.75</v>
      </c>
      <c r="E87" s="48">
        <v>4529870</v>
      </c>
      <c r="F87" s="10">
        <f t="shared" si="3"/>
        <v>98.04266168575451</v>
      </c>
    </row>
    <row r="88" spans="1:6" ht="19.5" customHeight="1">
      <c r="A88" s="58"/>
      <c r="B88" s="60" t="s">
        <v>160</v>
      </c>
      <c r="C88" s="48">
        <v>5558890</v>
      </c>
      <c r="D88" s="61">
        <v>6072066</v>
      </c>
      <c r="E88" s="61">
        <v>6279621</v>
      </c>
      <c r="F88" s="10">
        <f t="shared" si="3"/>
        <v>112.96537618121603</v>
      </c>
    </row>
    <row r="89" ht="12.75">
      <c r="A89" s="75" t="s">
        <v>314</v>
      </c>
    </row>
    <row r="90" ht="12.75">
      <c r="A90" s="75" t="s">
        <v>315</v>
      </c>
    </row>
    <row r="91" ht="25.5">
      <c r="D91" s="174" t="s">
        <v>309</v>
      </c>
    </row>
    <row r="92" spans="1:4" ht="25.5">
      <c r="A92" s="75" t="s">
        <v>316</v>
      </c>
      <c r="D92" s="174" t="s">
        <v>312</v>
      </c>
    </row>
  </sheetData>
  <sheetProtection/>
  <mergeCells count="4">
    <mergeCell ref="A82:B82"/>
    <mergeCell ref="A2:F2"/>
    <mergeCell ref="A4:B4"/>
    <mergeCell ref="A80:F80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  <rowBreaks count="1" manualBreakCount="1">
    <brk id="7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4"/>
  <sheetViews>
    <sheetView showGridLines="0" zoomScalePageLayoutView="0" workbookViewId="0" topLeftCell="A197">
      <selection activeCell="C208" sqref="C208"/>
    </sheetView>
  </sheetViews>
  <sheetFormatPr defaultColWidth="8.8515625" defaultRowHeight="27" customHeight="1"/>
  <cols>
    <col min="1" max="1" width="9.421875" style="102" customWidth="1"/>
    <col min="2" max="2" width="13.140625" style="102" customWidth="1"/>
    <col min="3" max="3" width="47.421875" style="102" customWidth="1"/>
    <col min="4" max="4" width="15.140625" style="131" customWidth="1"/>
    <col min="5" max="5" width="13.7109375" style="132" customWidth="1"/>
    <col min="6" max="6" width="16.28125" style="132" customWidth="1"/>
    <col min="7" max="7" width="14.28125" style="132" customWidth="1"/>
    <col min="8" max="8" width="11.7109375" style="105" customWidth="1"/>
    <col min="9" max="11" width="11.140625" style="102" customWidth="1"/>
    <col min="12" max="16384" width="8.8515625" style="102" customWidth="1"/>
  </cols>
  <sheetData>
    <row r="1" ht="27" customHeight="1">
      <c r="B1" s="102" t="s">
        <v>224</v>
      </c>
    </row>
    <row r="2" spans="1:8" ht="27" customHeight="1">
      <c r="A2" s="193" t="s">
        <v>239</v>
      </c>
      <c r="B2" s="193"/>
      <c r="C2" s="193"/>
      <c r="D2" s="193"/>
      <c r="E2" s="193"/>
      <c r="F2" s="193"/>
      <c r="G2" s="193"/>
      <c r="H2" s="193"/>
    </row>
    <row r="3" spans="1:8" s="105" customFormat="1" ht="27" customHeight="1">
      <c r="A3" s="103"/>
      <c r="B3" s="190" t="s">
        <v>0</v>
      </c>
      <c r="C3" s="191"/>
      <c r="D3" s="103" t="s">
        <v>65</v>
      </c>
      <c r="E3" s="133" t="s">
        <v>1</v>
      </c>
      <c r="F3" s="133" t="s">
        <v>237</v>
      </c>
      <c r="G3" s="133" t="s">
        <v>238</v>
      </c>
      <c r="H3" s="103" t="s">
        <v>67</v>
      </c>
    </row>
    <row r="4" spans="1:9" s="110" customFormat="1" ht="14.25" customHeight="1">
      <c r="A4" s="106"/>
      <c r="B4" s="192" t="s">
        <v>2</v>
      </c>
      <c r="C4" s="191"/>
      <c r="D4" s="107"/>
      <c r="E4" s="108">
        <v>2</v>
      </c>
      <c r="F4" s="108">
        <v>3</v>
      </c>
      <c r="G4" s="108">
        <v>5</v>
      </c>
      <c r="H4" s="107" t="s">
        <v>66</v>
      </c>
      <c r="I4" s="109"/>
    </row>
    <row r="5" spans="1:8" s="116" customFormat="1" ht="27" customHeight="1">
      <c r="A5" s="111"/>
      <c r="B5" s="112"/>
      <c r="C5" s="112" t="s">
        <v>311</v>
      </c>
      <c r="D5" s="113"/>
      <c r="E5" s="114">
        <v>5358104.86</v>
      </c>
      <c r="F5" s="114">
        <v>6072066.97</v>
      </c>
      <c r="G5" s="114">
        <v>6137137.14</v>
      </c>
      <c r="H5" s="115">
        <f>G5/E5*100</f>
        <v>114.53932501052246</v>
      </c>
    </row>
    <row r="6" spans="1:8" ht="27" customHeight="1">
      <c r="A6" s="117">
        <v>2101</v>
      </c>
      <c r="B6" s="118" t="s">
        <v>3</v>
      </c>
      <c r="C6" s="117" t="s">
        <v>240</v>
      </c>
      <c r="D6" s="118"/>
      <c r="E6" s="104">
        <v>4891342.51</v>
      </c>
      <c r="F6" s="104">
        <v>5020410.75</v>
      </c>
      <c r="G6" s="104">
        <v>5264932.44</v>
      </c>
      <c r="H6" s="119">
        <v>107.64</v>
      </c>
    </row>
    <row r="7" spans="1:8" ht="27" customHeight="1">
      <c r="A7" s="120" t="s">
        <v>241</v>
      </c>
      <c r="B7" s="121" t="s">
        <v>4</v>
      </c>
      <c r="C7" s="120" t="s">
        <v>242</v>
      </c>
      <c r="D7" s="122"/>
      <c r="E7" s="123">
        <f>E8</f>
        <v>155016.13</v>
      </c>
      <c r="F7" s="123">
        <v>157296</v>
      </c>
      <c r="G7" s="124">
        <v>157296.02</v>
      </c>
      <c r="H7" s="115">
        <f aca="true" t="shared" si="0" ref="H7:H38">G7/E7*100</f>
        <v>101.47074372195976</v>
      </c>
    </row>
    <row r="8" spans="1:8" ht="27" customHeight="1">
      <c r="A8" s="121"/>
      <c r="B8" s="120">
        <v>3</v>
      </c>
      <c r="C8" s="120" t="s">
        <v>168</v>
      </c>
      <c r="D8" s="122"/>
      <c r="E8" s="123">
        <f>SUM(E9,E32)</f>
        <v>155016.13</v>
      </c>
      <c r="F8" s="123">
        <v>157296</v>
      </c>
      <c r="G8" s="123">
        <v>157296.02</v>
      </c>
      <c r="H8" s="115">
        <f t="shared" si="0"/>
        <v>101.47074372195976</v>
      </c>
    </row>
    <row r="9" spans="1:8" ht="27" customHeight="1">
      <c r="A9" s="121"/>
      <c r="B9" s="120">
        <v>32</v>
      </c>
      <c r="C9" s="120" t="s">
        <v>167</v>
      </c>
      <c r="D9" s="122"/>
      <c r="E9" s="123">
        <f>SUM(E10,E14,E19,E28)</f>
        <v>149916.13</v>
      </c>
      <c r="F9" s="123">
        <v>151796</v>
      </c>
      <c r="G9" s="123">
        <v>151796.02</v>
      </c>
      <c r="H9" s="115">
        <f t="shared" si="0"/>
        <v>101.25396113146729</v>
      </c>
    </row>
    <row r="10" spans="1:8" ht="27" customHeight="1">
      <c r="A10" s="121"/>
      <c r="B10" s="120" t="s">
        <v>7</v>
      </c>
      <c r="C10" s="120" t="s">
        <v>8</v>
      </c>
      <c r="D10" s="122"/>
      <c r="E10" s="123">
        <v>8219.21</v>
      </c>
      <c r="F10" s="124">
        <v>10400</v>
      </c>
      <c r="G10" s="123">
        <v>10480</v>
      </c>
      <c r="H10" s="115">
        <f t="shared" si="0"/>
        <v>127.50617151770062</v>
      </c>
    </row>
    <row r="11" spans="1:8" ht="27" customHeight="1">
      <c r="A11" s="125"/>
      <c r="B11" s="125" t="s">
        <v>10</v>
      </c>
      <c r="C11" s="125" t="s">
        <v>11</v>
      </c>
      <c r="D11" s="126">
        <v>48005</v>
      </c>
      <c r="E11" s="127">
        <v>1447.13</v>
      </c>
      <c r="F11" s="127"/>
      <c r="G11" s="127">
        <v>4480</v>
      </c>
      <c r="H11" s="130">
        <f t="shared" si="0"/>
        <v>309.5782687111731</v>
      </c>
    </row>
    <row r="12" spans="1:8" ht="27" customHeight="1">
      <c r="A12" s="125"/>
      <c r="B12" s="125" t="s">
        <v>36</v>
      </c>
      <c r="C12" s="125" t="s">
        <v>37</v>
      </c>
      <c r="D12" s="126">
        <v>48005</v>
      </c>
      <c r="E12" s="127">
        <v>600</v>
      </c>
      <c r="F12" s="127"/>
      <c r="G12" s="127">
        <v>3500</v>
      </c>
      <c r="H12" s="130">
        <f t="shared" si="0"/>
        <v>583.3333333333333</v>
      </c>
    </row>
    <row r="13" spans="1:8" ht="27" customHeight="1">
      <c r="A13" s="125"/>
      <c r="B13" s="125">
        <v>3214</v>
      </c>
      <c r="C13" s="125" t="s">
        <v>243</v>
      </c>
      <c r="D13" s="126">
        <v>48005</v>
      </c>
      <c r="E13" s="127">
        <v>6172.08</v>
      </c>
      <c r="F13" s="127"/>
      <c r="G13" s="127">
        <v>2500</v>
      </c>
      <c r="H13" s="130">
        <f t="shared" si="0"/>
        <v>40.504983733198536</v>
      </c>
    </row>
    <row r="14" spans="1:8" ht="27" customHeight="1">
      <c r="A14" s="121"/>
      <c r="B14" s="120" t="s">
        <v>38</v>
      </c>
      <c r="C14" s="120" t="s">
        <v>39</v>
      </c>
      <c r="D14" s="122"/>
      <c r="E14" s="129">
        <v>59904.69</v>
      </c>
      <c r="F14" s="129">
        <v>45681</v>
      </c>
      <c r="G14" s="129">
        <v>45681</v>
      </c>
      <c r="H14" s="130">
        <f t="shared" si="0"/>
        <v>76.25613286705932</v>
      </c>
    </row>
    <row r="15" spans="1:8" ht="27" customHeight="1">
      <c r="A15" s="125"/>
      <c r="B15" s="125" t="s">
        <v>48</v>
      </c>
      <c r="C15" s="125" t="s">
        <v>49</v>
      </c>
      <c r="D15" s="126">
        <v>48005</v>
      </c>
      <c r="E15" s="127">
        <v>34000</v>
      </c>
      <c r="F15" s="127"/>
      <c r="G15" s="127">
        <v>31381</v>
      </c>
      <c r="H15" s="130">
        <f t="shared" si="0"/>
        <v>92.29705882352941</v>
      </c>
    </row>
    <row r="16" spans="1:8" ht="27" customHeight="1">
      <c r="A16" s="125"/>
      <c r="B16" s="125" t="s">
        <v>50</v>
      </c>
      <c r="C16" s="125" t="s">
        <v>51</v>
      </c>
      <c r="D16" s="126">
        <v>48005</v>
      </c>
      <c r="E16" s="127">
        <v>9000</v>
      </c>
      <c r="F16" s="127"/>
      <c r="G16" s="127">
        <v>5500</v>
      </c>
      <c r="H16" s="130">
        <f t="shared" si="0"/>
        <v>61.111111111111114</v>
      </c>
    </row>
    <row r="17" spans="1:8" ht="27" customHeight="1">
      <c r="A17" s="125"/>
      <c r="B17" s="125" t="s">
        <v>52</v>
      </c>
      <c r="C17" s="125" t="s">
        <v>53</v>
      </c>
      <c r="D17" s="126">
        <v>48005</v>
      </c>
      <c r="E17" s="127">
        <v>14906.91</v>
      </c>
      <c r="F17" s="127"/>
      <c r="G17" s="127">
        <v>7800</v>
      </c>
      <c r="H17" s="130">
        <f t="shared" si="0"/>
        <v>52.32472725735917</v>
      </c>
    </row>
    <row r="18" spans="1:8" ht="27" customHeight="1">
      <c r="A18" s="125"/>
      <c r="B18" s="125" t="s">
        <v>40</v>
      </c>
      <c r="C18" s="125" t="s">
        <v>41</v>
      </c>
      <c r="D18" s="126">
        <v>48005</v>
      </c>
      <c r="E18" s="127">
        <v>1997.78</v>
      </c>
      <c r="F18" s="127"/>
      <c r="G18" s="127">
        <v>1000</v>
      </c>
      <c r="H18" s="130">
        <f t="shared" si="0"/>
        <v>50.05556167345754</v>
      </c>
    </row>
    <row r="19" spans="1:8" ht="27" customHeight="1">
      <c r="A19" s="121"/>
      <c r="B19" s="120" t="s">
        <v>16</v>
      </c>
      <c r="C19" s="120" t="s">
        <v>17</v>
      </c>
      <c r="D19" s="122"/>
      <c r="E19" s="129">
        <v>80067.24</v>
      </c>
      <c r="F19" s="129">
        <v>93135</v>
      </c>
      <c r="G19" s="129">
        <v>93135.02</v>
      </c>
      <c r="H19" s="130">
        <f t="shared" si="0"/>
        <v>116.32100719345391</v>
      </c>
    </row>
    <row r="20" spans="1:8" ht="27" customHeight="1">
      <c r="A20" s="125"/>
      <c r="B20" s="125" t="s">
        <v>54</v>
      </c>
      <c r="C20" s="125" t="s">
        <v>55</v>
      </c>
      <c r="D20" s="126">
        <v>48005</v>
      </c>
      <c r="E20" s="124">
        <v>10000</v>
      </c>
      <c r="F20" s="127"/>
      <c r="G20" s="127">
        <v>9000</v>
      </c>
      <c r="H20" s="130">
        <f t="shared" si="0"/>
        <v>90</v>
      </c>
    </row>
    <row r="21" spans="1:8" ht="27" customHeight="1">
      <c r="A21" s="125"/>
      <c r="B21" s="125" t="s">
        <v>24</v>
      </c>
      <c r="C21" s="125" t="s">
        <v>25</v>
      </c>
      <c r="D21" s="126">
        <v>48005</v>
      </c>
      <c r="E21" s="124">
        <v>35500</v>
      </c>
      <c r="F21" s="127"/>
      <c r="G21" s="127">
        <v>26000</v>
      </c>
      <c r="H21" s="130">
        <f t="shared" si="0"/>
        <v>73.23943661971832</v>
      </c>
    </row>
    <row r="22" spans="1:8" ht="27" customHeight="1">
      <c r="A22" s="125"/>
      <c r="B22" s="125" t="s">
        <v>18</v>
      </c>
      <c r="C22" s="125" t="s">
        <v>47</v>
      </c>
      <c r="D22" s="126">
        <v>480005</v>
      </c>
      <c r="E22" s="124">
        <v>0</v>
      </c>
      <c r="F22" s="127"/>
      <c r="G22" s="127">
        <v>0</v>
      </c>
      <c r="H22" s="130" t="e">
        <f t="shared" si="0"/>
        <v>#DIV/0!</v>
      </c>
    </row>
    <row r="23" spans="1:8" ht="27" customHeight="1">
      <c r="A23" s="125"/>
      <c r="B23" s="125" t="s">
        <v>43</v>
      </c>
      <c r="C23" s="125" t="s">
        <v>56</v>
      </c>
      <c r="D23" s="126">
        <v>48005</v>
      </c>
      <c r="E23" s="124">
        <v>25000</v>
      </c>
      <c r="F23" s="127"/>
      <c r="G23" s="127">
        <v>27500.02</v>
      </c>
      <c r="H23" s="130">
        <f t="shared" si="0"/>
        <v>110.00008000000001</v>
      </c>
    </row>
    <row r="24" spans="1:8" ht="27" customHeight="1">
      <c r="A24" s="125"/>
      <c r="B24" s="125" t="s">
        <v>44</v>
      </c>
      <c r="C24" s="125" t="s">
        <v>61</v>
      </c>
      <c r="D24" s="126">
        <v>48005</v>
      </c>
      <c r="E24" s="124">
        <v>3615</v>
      </c>
      <c r="F24" s="127"/>
      <c r="G24" s="127">
        <v>3185</v>
      </c>
      <c r="H24" s="130">
        <f t="shared" si="0"/>
        <v>88.10511756569848</v>
      </c>
    </row>
    <row r="25" spans="1:8" ht="27" customHeight="1">
      <c r="A25" s="125"/>
      <c r="B25" s="125" t="s">
        <v>20</v>
      </c>
      <c r="C25" s="125" t="s">
        <v>21</v>
      </c>
      <c r="D25" s="126">
        <v>48005</v>
      </c>
      <c r="E25" s="124">
        <v>1442.24</v>
      </c>
      <c r="F25" s="127"/>
      <c r="G25" s="127">
        <v>21500</v>
      </c>
      <c r="H25" s="130">
        <f t="shared" si="0"/>
        <v>1490.736631905924</v>
      </c>
    </row>
    <row r="26" spans="1:8" ht="27" customHeight="1">
      <c r="A26" s="125"/>
      <c r="B26" s="125" t="s">
        <v>29</v>
      </c>
      <c r="C26" s="125" t="s">
        <v>30</v>
      </c>
      <c r="D26" s="126">
        <v>48005</v>
      </c>
      <c r="E26" s="124">
        <v>4450</v>
      </c>
      <c r="F26" s="127"/>
      <c r="G26" s="127">
        <v>5450</v>
      </c>
      <c r="H26" s="130">
        <f t="shared" si="0"/>
        <v>122.47191011235957</v>
      </c>
    </row>
    <row r="27" spans="1:8" ht="27" customHeight="1">
      <c r="A27" s="125"/>
      <c r="B27" s="125" t="s">
        <v>22</v>
      </c>
      <c r="C27" s="125" t="s">
        <v>23</v>
      </c>
      <c r="D27" s="126">
        <v>48005</v>
      </c>
      <c r="E27" s="124">
        <v>60</v>
      </c>
      <c r="F27" s="127"/>
      <c r="G27" s="127">
        <v>500</v>
      </c>
      <c r="H27" s="130">
        <f t="shared" si="0"/>
        <v>833.3333333333334</v>
      </c>
    </row>
    <row r="28" spans="1:8" ht="27" customHeight="1">
      <c r="A28" s="121"/>
      <c r="B28" s="120" t="s">
        <v>12</v>
      </c>
      <c r="C28" s="120" t="s">
        <v>13</v>
      </c>
      <c r="D28" s="122"/>
      <c r="E28" s="123">
        <v>1724.99</v>
      </c>
      <c r="F28" s="129">
        <v>2500</v>
      </c>
      <c r="G28" s="129">
        <v>2500</v>
      </c>
      <c r="H28" s="130">
        <f t="shared" si="0"/>
        <v>144.9283763963849</v>
      </c>
    </row>
    <row r="29" spans="1:8" ht="27" customHeight="1">
      <c r="A29" s="125"/>
      <c r="B29" s="125" t="s">
        <v>42</v>
      </c>
      <c r="C29" s="125" t="s">
        <v>59</v>
      </c>
      <c r="D29" s="126">
        <v>48005</v>
      </c>
      <c r="E29" s="124">
        <v>1000</v>
      </c>
      <c r="F29" s="127"/>
      <c r="G29" s="127">
        <v>1000</v>
      </c>
      <c r="H29" s="130">
        <f t="shared" si="0"/>
        <v>100</v>
      </c>
    </row>
    <row r="30" spans="1:8" ht="27" customHeight="1">
      <c r="A30" s="125"/>
      <c r="B30" s="125" t="s">
        <v>57</v>
      </c>
      <c r="C30" s="125" t="s">
        <v>58</v>
      </c>
      <c r="D30" s="126">
        <v>48005</v>
      </c>
      <c r="E30" s="124">
        <v>0</v>
      </c>
      <c r="F30" s="127"/>
      <c r="G30" s="127">
        <v>1000</v>
      </c>
      <c r="H30" s="130" t="e">
        <f t="shared" si="0"/>
        <v>#DIV/0!</v>
      </c>
    </row>
    <row r="31" spans="1:8" ht="27" customHeight="1">
      <c r="A31" s="125"/>
      <c r="B31" s="125" t="s">
        <v>19</v>
      </c>
      <c r="C31" s="125" t="s">
        <v>31</v>
      </c>
      <c r="D31" s="126">
        <v>48005</v>
      </c>
      <c r="E31" s="124">
        <v>724.99</v>
      </c>
      <c r="F31" s="127"/>
      <c r="G31" s="127">
        <v>500</v>
      </c>
      <c r="H31" s="130">
        <f t="shared" si="0"/>
        <v>68.96646850301383</v>
      </c>
    </row>
    <row r="32" spans="1:8" ht="27" customHeight="1">
      <c r="A32" s="121"/>
      <c r="B32" s="120">
        <v>34</v>
      </c>
      <c r="C32" s="120" t="s">
        <v>169</v>
      </c>
      <c r="D32" s="122"/>
      <c r="E32" s="123">
        <v>5100</v>
      </c>
      <c r="F32" s="129">
        <v>5500</v>
      </c>
      <c r="G32" s="129">
        <v>5500</v>
      </c>
      <c r="H32" s="130">
        <f t="shared" si="0"/>
        <v>107.84313725490196</v>
      </c>
    </row>
    <row r="33" spans="1:8" ht="27" customHeight="1">
      <c r="A33" s="121"/>
      <c r="B33" s="120" t="s">
        <v>32</v>
      </c>
      <c r="C33" s="120" t="s">
        <v>33</v>
      </c>
      <c r="D33" s="122"/>
      <c r="E33" s="123">
        <v>5100</v>
      </c>
      <c r="F33" s="129">
        <v>5500</v>
      </c>
      <c r="G33" s="129">
        <v>5500</v>
      </c>
      <c r="H33" s="130">
        <f t="shared" si="0"/>
        <v>107.84313725490196</v>
      </c>
    </row>
    <row r="34" spans="1:8" ht="27" customHeight="1">
      <c r="A34" s="125"/>
      <c r="B34" s="125" t="s">
        <v>34</v>
      </c>
      <c r="C34" s="125" t="s">
        <v>35</v>
      </c>
      <c r="D34" s="126">
        <v>48005</v>
      </c>
      <c r="E34" s="124">
        <v>5100</v>
      </c>
      <c r="F34" s="127">
        <v>5500</v>
      </c>
      <c r="G34" s="127">
        <v>5500</v>
      </c>
      <c r="H34" s="130">
        <f t="shared" si="0"/>
        <v>107.84313725490196</v>
      </c>
    </row>
    <row r="35" spans="1:8" ht="27" customHeight="1">
      <c r="A35" s="120" t="s">
        <v>244</v>
      </c>
      <c r="B35" s="121" t="s">
        <v>4</v>
      </c>
      <c r="C35" s="120" t="s">
        <v>245</v>
      </c>
      <c r="D35" s="122"/>
      <c r="E35" s="124">
        <v>617307.21</v>
      </c>
      <c r="F35" s="127">
        <v>587292.75</v>
      </c>
      <c r="G35" s="127">
        <v>588527.06</v>
      </c>
      <c r="H35" s="130">
        <f t="shared" si="0"/>
        <v>95.33779137295353</v>
      </c>
    </row>
    <row r="36" spans="1:8" ht="27" customHeight="1">
      <c r="A36" s="121"/>
      <c r="B36" s="120">
        <v>3</v>
      </c>
      <c r="C36" s="120" t="s">
        <v>168</v>
      </c>
      <c r="D36" s="122"/>
      <c r="E36" s="123">
        <v>617307.21</v>
      </c>
      <c r="F36" s="129">
        <v>587292.75</v>
      </c>
      <c r="G36" s="129">
        <v>588527.06</v>
      </c>
      <c r="H36" s="130">
        <f t="shared" si="0"/>
        <v>95.33779137295353</v>
      </c>
    </row>
    <row r="37" spans="1:8" ht="27" customHeight="1">
      <c r="A37" s="121"/>
      <c r="B37" s="120">
        <v>32</v>
      </c>
      <c r="C37" s="120" t="s">
        <v>167</v>
      </c>
      <c r="D37" s="122"/>
      <c r="E37" s="123">
        <v>97768.01</v>
      </c>
      <c r="F37" s="129">
        <v>5000</v>
      </c>
      <c r="G37" s="129">
        <v>5000</v>
      </c>
      <c r="H37" s="130">
        <f t="shared" si="0"/>
        <v>5.1141472553241085</v>
      </c>
    </row>
    <row r="38" spans="1:8" ht="27" customHeight="1">
      <c r="A38" s="121"/>
      <c r="B38" s="120">
        <v>322</v>
      </c>
      <c r="C38" s="120" t="s">
        <v>39</v>
      </c>
      <c r="D38" s="122"/>
      <c r="E38" s="123">
        <v>92768.01</v>
      </c>
      <c r="F38" s="129">
        <v>0</v>
      </c>
      <c r="G38" s="129">
        <v>0</v>
      </c>
      <c r="H38" s="130">
        <f t="shared" si="0"/>
        <v>0</v>
      </c>
    </row>
    <row r="39" spans="1:8" ht="27" customHeight="1">
      <c r="A39" s="121"/>
      <c r="B39" s="125">
        <v>3223</v>
      </c>
      <c r="C39" s="125" t="s">
        <v>46</v>
      </c>
      <c r="D39" s="126">
        <v>48005</v>
      </c>
      <c r="E39" s="124">
        <v>92768.01</v>
      </c>
      <c r="F39" s="127">
        <v>0</v>
      </c>
      <c r="G39" s="127">
        <v>0</v>
      </c>
      <c r="H39" s="130">
        <f aca="true" t="shared" si="1" ref="H39:H64">G39/E39*100</f>
        <v>0</v>
      </c>
    </row>
    <row r="40" spans="1:8" ht="27" customHeight="1">
      <c r="A40" s="121"/>
      <c r="B40" s="120" t="s">
        <v>16</v>
      </c>
      <c r="C40" s="120" t="s">
        <v>17</v>
      </c>
      <c r="D40" s="122"/>
      <c r="E40" s="123">
        <v>5000</v>
      </c>
      <c r="F40" s="129">
        <v>5000</v>
      </c>
      <c r="G40" s="129">
        <v>5000</v>
      </c>
      <c r="H40" s="130">
        <f t="shared" si="1"/>
        <v>100</v>
      </c>
    </row>
    <row r="41" spans="1:8" ht="27" customHeight="1">
      <c r="A41" s="125"/>
      <c r="B41" s="125" t="s">
        <v>44</v>
      </c>
      <c r="C41" s="125" t="s">
        <v>61</v>
      </c>
      <c r="D41" s="126">
        <v>48005</v>
      </c>
      <c r="E41" s="124">
        <v>5000</v>
      </c>
      <c r="F41" s="127">
        <v>5000</v>
      </c>
      <c r="G41" s="127">
        <v>5000</v>
      </c>
      <c r="H41" s="130">
        <f t="shared" si="1"/>
        <v>100</v>
      </c>
    </row>
    <row r="42" spans="1:8" ht="27" customHeight="1">
      <c r="A42" s="121"/>
      <c r="B42" s="120">
        <v>37</v>
      </c>
      <c r="C42" s="120" t="s">
        <v>170</v>
      </c>
      <c r="D42" s="122"/>
      <c r="E42" s="123">
        <v>519539.2</v>
      </c>
      <c r="F42" s="129">
        <v>582292.75</v>
      </c>
      <c r="G42" s="129">
        <v>583527.06</v>
      </c>
      <c r="H42" s="130">
        <f t="shared" si="1"/>
        <v>112.31627180393704</v>
      </c>
    </row>
    <row r="43" spans="1:8" ht="27" customHeight="1">
      <c r="A43" s="121"/>
      <c r="B43" s="120" t="s">
        <v>14</v>
      </c>
      <c r="C43" s="120" t="s">
        <v>15</v>
      </c>
      <c r="D43" s="122"/>
      <c r="E43" s="123">
        <v>519539.2</v>
      </c>
      <c r="F43" s="129">
        <v>582292.75</v>
      </c>
      <c r="G43" s="129">
        <v>583527.06</v>
      </c>
      <c r="H43" s="130">
        <f t="shared" si="1"/>
        <v>112.31627180393704</v>
      </c>
    </row>
    <row r="44" spans="1:8" ht="27" customHeight="1">
      <c r="A44" s="125"/>
      <c r="B44" s="125" t="s">
        <v>63</v>
      </c>
      <c r="C44" s="125" t="s">
        <v>64</v>
      </c>
      <c r="D44" s="126">
        <v>48005</v>
      </c>
      <c r="E44" s="124">
        <v>519539.2</v>
      </c>
      <c r="F44" s="127">
        <v>582292.75</v>
      </c>
      <c r="G44" s="127">
        <v>583527.06</v>
      </c>
      <c r="H44" s="130">
        <f t="shared" si="1"/>
        <v>112.31627180393704</v>
      </c>
    </row>
    <row r="45" spans="1:8" ht="27" customHeight="1">
      <c r="A45" s="120" t="s">
        <v>303</v>
      </c>
      <c r="B45" s="120" t="s">
        <v>4</v>
      </c>
      <c r="C45" s="120" t="s">
        <v>304</v>
      </c>
      <c r="D45" s="126"/>
      <c r="E45" s="124"/>
      <c r="F45" s="129">
        <v>5000</v>
      </c>
      <c r="G45" s="127"/>
      <c r="H45" s="130">
        <v>0</v>
      </c>
    </row>
    <row r="46" spans="1:8" ht="27" customHeight="1">
      <c r="A46" s="125"/>
      <c r="B46" s="120">
        <v>4</v>
      </c>
      <c r="C46" s="120" t="s">
        <v>172</v>
      </c>
      <c r="D46" s="126">
        <v>62300</v>
      </c>
      <c r="E46" s="124"/>
      <c r="F46" s="129">
        <v>5000</v>
      </c>
      <c r="G46" s="127"/>
      <c r="H46" s="130">
        <v>0</v>
      </c>
    </row>
    <row r="47" spans="1:8" ht="27" customHeight="1">
      <c r="A47" s="125"/>
      <c r="B47" s="120">
        <v>42</v>
      </c>
      <c r="C47" s="120" t="s">
        <v>171</v>
      </c>
      <c r="D47" s="126"/>
      <c r="E47" s="124"/>
      <c r="F47" s="129">
        <v>5000</v>
      </c>
      <c r="G47" s="127"/>
      <c r="H47" s="130">
        <v>0</v>
      </c>
    </row>
    <row r="48" spans="1:8" ht="27" customHeight="1">
      <c r="A48" s="125"/>
      <c r="B48" s="120">
        <v>422</v>
      </c>
      <c r="C48" s="120" t="s">
        <v>26</v>
      </c>
      <c r="D48" s="126"/>
      <c r="E48" s="124"/>
      <c r="F48" s="129">
        <v>5000</v>
      </c>
      <c r="G48" s="127"/>
      <c r="H48" s="130">
        <v>0</v>
      </c>
    </row>
    <row r="49" spans="1:8" ht="27" customHeight="1">
      <c r="A49" s="120" t="s">
        <v>246</v>
      </c>
      <c r="B49" s="121" t="s">
        <v>4</v>
      </c>
      <c r="C49" s="120" t="s">
        <v>257</v>
      </c>
      <c r="D49" s="126"/>
      <c r="E49" s="124">
        <v>4119019.17</v>
      </c>
      <c r="F49" s="127">
        <v>4270822</v>
      </c>
      <c r="G49" s="127">
        <v>4519109.36</v>
      </c>
      <c r="H49" s="130">
        <f t="shared" si="1"/>
        <v>109.71323932925519</v>
      </c>
    </row>
    <row r="50" spans="1:8" ht="27" customHeight="1">
      <c r="A50" s="125"/>
      <c r="B50" s="120">
        <v>3</v>
      </c>
      <c r="C50" s="120" t="s">
        <v>168</v>
      </c>
      <c r="D50" s="126"/>
      <c r="E50" s="123">
        <v>4119019.17</v>
      </c>
      <c r="F50" s="129">
        <v>4270822</v>
      </c>
      <c r="G50" s="129">
        <v>4519109.36</v>
      </c>
      <c r="H50" s="130">
        <f t="shared" si="1"/>
        <v>109.71323932925519</v>
      </c>
    </row>
    <row r="51" spans="1:8" ht="27" customHeight="1">
      <c r="A51" s="125"/>
      <c r="B51" s="120">
        <v>31</v>
      </c>
      <c r="C51" s="120" t="s">
        <v>247</v>
      </c>
      <c r="D51" s="126"/>
      <c r="E51" s="123">
        <v>3899179</v>
      </c>
      <c r="F51" s="129">
        <v>3971072</v>
      </c>
      <c r="G51" s="129">
        <v>4272959.33</v>
      </c>
      <c r="H51" s="130">
        <f t="shared" si="1"/>
        <v>109.58612902870067</v>
      </c>
    </row>
    <row r="52" spans="1:8" ht="27" customHeight="1">
      <c r="A52" s="125"/>
      <c r="B52" s="120">
        <v>311</v>
      </c>
      <c r="C52" s="120" t="s">
        <v>248</v>
      </c>
      <c r="D52" s="126"/>
      <c r="E52" s="123">
        <v>3247600.3</v>
      </c>
      <c r="F52" s="129">
        <v>3282590</v>
      </c>
      <c r="G52" s="129">
        <v>3525173.2</v>
      </c>
      <c r="H52" s="130">
        <f t="shared" si="1"/>
        <v>108.54701546862158</v>
      </c>
    </row>
    <row r="53" spans="1:8" ht="27" customHeight="1">
      <c r="A53" s="125"/>
      <c r="B53" s="125">
        <v>3111</v>
      </c>
      <c r="C53" s="125" t="s">
        <v>249</v>
      </c>
      <c r="D53" s="126">
        <v>53082</v>
      </c>
      <c r="E53" s="124">
        <v>3229692.63</v>
      </c>
      <c r="F53" s="127"/>
      <c r="G53" s="127">
        <v>3512204.07</v>
      </c>
      <c r="H53" s="130">
        <f t="shared" si="1"/>
        <v>108.74731661384136</v>
      </c>
    </row>
    <row r="54" spans="1:8" ht="27" customHeight="1">
      <c r="A54" s="125"/>
      <c r="B54" s="125">
        <v>3113</v>
      </c>
      <c r="C54" s="125" t="s">
        <v>250</v>
      </c>
      <c r="D54" s="126">
        <v>53082</v>
      </c>
      <c r="E54" s="124">
        <v>4732.14</v>
      </c>
      <c r="F54" s="127"/>
      <c r="G54" s="127">
        <v>5498.33</v>
      </c>
      <c r="H54" s="130">
        <f t="shared" si="1"/>
        <v>116.19119468147603</v>
      </c>
    </row>
    <row r="55" spans="1:8" ht="27" customHeight="1">
      <c r="A55" s="125"/>
      <c r="B55" s="125">
        <v>3114</v>
      </c>
      <c r="C55" s="125" t="s">
        <v>251</v>
      </c>
      <c r="D55" s="126">
        <v>53082</v>
      </c>
      <c r="E55" s="124">
        <v>13175.53</v>
      </c>
      <c r="F55" s="127"/>
      <c r="G55" s="127">
        <v>7470.8</v>
      </c>
      <c r="H55" s="130">
        <f t="shared" si="1"/>
        <v>56.70208333175212</v>
      </c>
    </row>
    <row r="56" spans="1:8" ht="27" customHeight="1">
      <c r="A56" s="125"/>
      <c r="B56" s="120">
        <v>312</v>
      </c>
      <c r="C56" s="120" t="s">
        <v>252</v>
      </c>
      <c r="D56" s="126"/>
      <c r="E56" s="123">
        <v>114653.7</v>
      </c>
      <c r="F56" s="129">
        <v>149922</v>
      </c>
      <c r="G56" s="129">
        <v>166896.61</v>
      </c>
      <c r="H56" s="130">
        <f t="shared" si="1"/>
        <v>145.565829973215</v>
      </c>
    </row>
    <row r="57" spans="1:8" ht="27" customHeight="1">
      <c r="A57" s="125"/>
      <c r="B57" s="125">
        <v>3121</v>
      </c>
      <c r="C57" s="125" t="s">
        <v>252</v>
      </c>
      <c r="D57" s="126">
        <v>53082</v>
      </c>
      <c r="E57" s="124">
        <v>114653.7</v>
      </c>
      <c r="F57" s="127"/>
      <c r="G57" s="127">
        <v>166896.61</v>
      </c>
      <c r="H57" s="130">
        <f t="shared" si="1"/>
        <v>145.565829973215</v>
      </c>
    </row>
    <row r="58" spans="1:8" ht="27" customHeight="1">
      <c r="A58" s="125"/>
      <c r="B58" s="120">
        <v>313</v>
      </c>
      <c r="C58" s="120" t="s">
        <v>253</v>
      </c>
      <c r="D58" s="126"/>
      <c r="E58" s="123">
        <v>536925</v>
      </c>
      <c r="F58" s="129">
        <v>538560</v>
      </c>
      <c r="G58" s="129">
        <v>580889.52</v>
      </c>
      <c r="H58" s="130">
        <f t="shared" si="1"/>
        <v>108.18820505657214</v>
      </c>
    </row>
    <row r="59" spans="1:8" ht="27" customHeight="1">
      <c r="A59" s="125"/>
      <c r="B59" s="125">
        <v>3132</v>
      </c>
      <c r="C59" s="125" t="s">
        <v>254</v>
      </c>
      <c r="D59" s="126">
        <v>53082</v>
      </c>
      <c r="E59" s="124">
        <v>536925</v>
      </c>
      <c r="F59" s="127"/>
      <c r="G59" s="127">
        <v>580889.52</v>
      </c>
      <c r="H59" s="130">
        <f t="shared" si="1"/>
        <v>108.18820505657214</v>
      </c>
    </row>
    <row r="60" spans="1:8" ht="27" customHeight="1">
      <c r="A60" s="125"/>
      <c r="B60" s="120">
        <v>32</v>
      </c>
      <c r="C60" s="120" t="s">
        <v>167</v>
      </c>
      <c r="D60" s="126"/>
      <c r="E60" s="123">
        <v>219840.17</v>
      </c>
      <c r="F60" s="129">
        <v>299750</v>
      </c>
      <c r="G60" s="129">
        <v>246150.03</v>
      </c>
      <c r="H60" s="130">
        <f t="shared" si="1"/>
        <v>111.96772182263142</v>
      </c>
    </row>
    <row r="61" spans="1:8" ht="27" customHeight="1">
      <c r="A61" s="125"/>
      <c r="B61" s="120">
        <v>321</v>
      </c>
      <c r="C61" s="120" t="s">
        <v>8</v>
      </c>
      <c r="D61" s="126"/>
      <c r="E61" s="123">
        <v>208965.17</v>
      </c>
      <c r="F61" s="129">
        <v>290000</v>
      </c>
      <c r="G61" s="129">
        <v>235987.53</v>
      </c>
      <c r="H61" s="130">
        <f t="shared" si="1"/>
        <v>112.9315138977467</v>
      </c>
    </row>
    <row r="62" spans="1:8" ht="27" customHeight="1">
      <c r="A62" s="125"/>
      <c r="B62" s="125">
        <v>3212</v>
      </c>
      <c r="C62" s="125" t="s">
        <v>255</v>
      </c>
      <c r="D62" s="126">
        <v>53082</v>
      </c>
      <c r="E62" s="124">
        <v>208965.17</v>
      </c>
      <c r="F62" s="127"/>
      <c r="G62" s="127">
        <v>235987.53</v>
      </c>
      <c r="H62" s="130">
        <f t="shared" si="1"/>
        <v>112.9315138977467</v>
      </c>
    </row>
    <row r="63" spans="1:8" ht="27" customHeight="1">
      <c r="A63" s="125"/>
      <c r="B63" s="120">
        <v>329</v>
      </c>
      <c r="C63" s="120" t="s">
        <v>13</v>
      </c>
      <c r="D63" s="126"/>
      <c r="E63" s="123">
        <v>10875</v>
      </c>
      <c r="F63" s="129">
        <v>9750</v>
      </c>
      <c r="G63" s="129">
        <v>10162.5</v>
      </c>
      <c r="H63" s="130">
        <f t="shared" si="1"/>
        <v>93.44827586206897</v>
      </c>
    </row>
    <row r="64" spans="1:8" ht="27" customHeight="1">
      <c r="A64" s="125"/>
      <c r="B64" s="125">
        <v>3295</v>
      </c>
      <c r="C64" s="125" t="s">
        <v>256</v>
      </c>
      <c r="D64" s="126">
        <v>53082</v>
      </c>
      <c r="E64" s="124">
        <v>10875</v>
      </c>
      <c r="F64" s="127"/>
      <c r="G64" s="127">
        <v>10162.5</v>
      </c>
      <c r="H64" s="130">
        <f t="shared" si="1"/>
        <v>93.44827586206897</v>
      </c>
    </row>
    <row r="65" spans="1:8" ht="27" customHeight="1">
      <c r="A65" s="125"/>
      <c r="B65" s="125">
        <v>3299</v>
      </c>
      <c r="C65" s="125" t="s">
        <v>31</v>
      </c>
      <c r="D65" s="126">
        <v>53082</v>
      </c>
      <c r="E65" s="124">
        <v>0</v>
      </c>
      <c r="F65" s="127"/>
      <c r="G65" s="127"/>
      <c r="H65" s="130">
        <v>0</v>
      </c>
    </row>
    <row r="66" spans="1:8" ht="27" customHeight="1">
      <c r="A66" s="117">
        <v>2102</v>
      </c>
      <c r="B66" s="118"/>
      <c r="C66" s="117" t="s">
        <v>258</v>
      </c>
      <c r="D66" s="118"/>
      <c r="E66" s="164">
        <v>5842.83</v>
      </c>
      <c r="F66" s="164">
        <v>103346.1</v>
      </c>
      <c r="G66" s="164">
        <v>98441.01</v>
      </c>
      <c r="H66" s="119">
        <f aca="true" t="shared" si="2" ref="H66:H103">G66/E66*100</f>
        <v>1684.817288882271</v>
      </c>
    </row>
    <row r="67" spans="1:8" ht="27" customHeight="1">
      <c r="A67" s="120" t="s">
        <v>259</v>
      </c>
      <c r="B67" s="121" t="s">
        <v>4</v>
      </c>
      <c r="C67" s="120" t="s">
        <v>260</v>
      </c>
      <c r="D67" s="122"/>
      <c r="E67" s="124">
        <v>5842.83</v>
      </c>
      <c r="F67" s="124">
        <v>103346.1</v>
      </c>
      <c r="G67" s="124">
        <v>98441.01</v>
      </c>
      <c r="H67" s="115">
        <f t="shared" si="2"/>
        <v>1684.817288882271</v>
      </c>
    </row>
    <row r="68" spans="1:8" ht="27" customHeight="1">
      <c r="A68" s="121"/>
      <c r="B68" s="120">
        <v>3</v>
      </c>
      <c r="C68" s="120" t="s">
        <v>168</v>
      </c>
      <c r="D68" s="122"/>
      <c r="E68" s="123">
        <v>5842.83</v>
      </c>
      <c r="F68" s="123">
        <v>103346.1</v>
      </c>
      <c r="G68" s="123">
        <v>98441.01</v>
      </c>
      <c r="H68" s="115">
        <f t="shared" si="2"/>
        <v>1684.817288882271</v>
      </c>
    </row>
    <row r="69" spans="1:8" ht="27" customHeight="1">
      <c r="A69" s="121"/>
      <c r="B69" s="120">
        <v>32</v>
      </c>
      <c r="C69" s="120" t="s">
        <v>167</v>
      </c>
      <c r="D69" s="122"/>
      <c r="E69" s="123">
        <v>5842.83</v>
      </c>
      <c r="F69" s="123">
        <v>103346.1</v>
      </c>
      <c r="G69" s="123">
        <v>98441.01</v>
      </c>
      <c r="H69" s="115">
        <f t="shared" si="2"/>
        <v>1684.817288882271</v>
      </c>
    </row>
    <row r="70" spans="1:8" ht="27" customHeight="1">
      <c r="A70" s="121"/>
      <c r="B70" s="120">
        <v>322</v>
      </c>
      <c r="C70" s="120" t="s">
        <v>39</v>
      </c>
      <c r="D70" s="122"/>
      <c r="E70" s="123">
        <v>0</v>
      </c>
      <c r="F70" s="129">
        <v>98000</v>
      </c>
      <c r="G70" s="129">
        <v>92425.71</v>
      </c>
      <c r="H70" s="130" t="e">
        <f t="shared" si="2"/>
        <v>#DIV/0!</v>
      </c>
    </row>
    <row r="71" spans="1:8" ht="27" customHeight="1">
      <c r="A71" s="121"/>
      <c r="B71" s="125">
        <v>3223</v>
      </c>
      <c r="C71" s="125" t="s">
        <v>46</v>
      </c>
      <c r="D71" s="126">
        <v>11001</v>
      </c>
      <c r="E71" s="124">
        <v>0</v>
      </c>
      <c r="F71" s="127"/>
      <c r="G71" s="127">
        <v>92425.71</v>
      </c>
      <c r="H71" s="130" t="e">
        <f t="shared" si="2"/>
        <v>#DIV/0!</v>
      </c>
    </row>
    <row r="72" spans="1:8" ht="27" customHeight="1">
      <c r="A72" s="121"/>
      <c r="B72" s="120">
        <v>329</v>
      </c>
      <c r="C72" s="120" t="s">
        <v>13</v>
      </c>
      <c r="D72" s="122"/>
      <c r="E72" s="123">
        <v>5842.83</v>
      </c>
      <c r="F72" s="129">
        <v>5346.1</v>
      </c>
      <c r="G72" s="129">
        <v>6015.3</v>
      </c>
      <c r="H72" s="130">
        <f t="shared" si="2"/>
        <v>102.95182300357875</v>
      </c>
    </row>
    <row r="73" spans="1:8" ht="27" customHeight="1">
      <c r="A73" s="125"/>
      <c r="B73" s="125">
        <v>3292</v>
      </c>
      <c r="C73" s="125" t="s">
        <v>261</v>
      </c>
      <c r="D73" s="126" t="s">
        <v>5</v>
      </c>
      <c r="E73" s="124">
        <v>5842.83</v>
      </c>
      <c r="F73" s="127"/>
      <c r="G73" s="127">
        <v>6015.3</v>
      </c>
      <c r="H73" s="128">
        <f t="shared" si="2"/>
        <v>102.95182300357875</v>
      </c>
    </row>
    <row r="74" spans="1:8" ht="27" customHeight="1">
      <c r="A74" s="146">
        <v>2301</v>
      </c>
      <c r="B74" s="147"/>
      <c r="C74" s="146" t="s">
        <v>262</v>
      </c>
      <c r="D74" s="148"/>
      <c r="E74" s="154">
        <v>433073.52</v>
      </c>
      <c r="F74" s="154">
        <v>580671.99</v>
      </c>
      <c r="G74" s="154">
        <v>411307.13</v>
      </c>
      <c r="H74" s="149">
        <f t="shared" si="2"/>
        <v>94.97397347221784</v>
      </c>
    </row>
    <row r="75" spans="1:8" ht="27" customHeight="1">
      <c r="A75" s="121" t="s">
        <v>263</v>
      </c>
      <c r="B75" s="120" t="s">
        <v>4</v>
      </c>
      <c r="C75" s="120" t="s">
        <v>264</v>
      </c>
      <c r="D75" s="122"/>
      <c r="E75" s="124">
        <v>2300</v>
      </c>
      <c r="F75" s="129"/>
      <c r="G75" s="127"/>
      <c r="H75" s="130">
        <f t="shared" si="2"/>
        <v>0</v>
      </c>
    </row>
    <row r="76" spans="1:8" ht="27" customHeight="1">
      <c r="A76" s="121"/>
      <c r="B76" s="120">
        <v>3</v>
      </c>
      <c r="C76" s="120" t="s">
        <v>168</v>
      </c>
      <c r="D76" s="122"/>
      <c r="E76" s="123">
        <v>2300</v>
      </c>
      <c r="F76" s="129"/>
      <c r="G76" s="129"/>
      <c r="H76" s="130">
        <f t="shared" si="2"/>
        <v>0</v>
      </c>
    </row>
    <row r="77" spans="1:8" ht="27" customHeight="1">
      <c r="A77" s="121"/>
      <c r="B77" s="120">
        <v>37</v>
      </c>
      <c r="C77" s="120" t="s">
        <v>265</v>
      </c>
      <c r="D77" s="122"/>
      <c r="E77" s="123">
        <v>2300</v>
      </c>
      <c r="F77" s="129">
        <v>0</v>
      </c>
      <c r="G77" s="129">
        <f>G78</f>
        <v>0</v>
      </c>
      <c r="H77" s="130">
        <f t="shared" si="2"/>
        <v>0</v>
      </c>
    </row>
    <row r="78" spans="1:8" ht="27" customHeight="1">
      <c r="A78" s="125"/>
      <c r="B78" s="120">
        <v>372</v>
      </c>
      <c r="C78" s="120" t="s">
        <v>266</v>
      </c>
      <c r="D78" s="126"/>
      <c r="E78" s="123">
        <v>2300</v>
      </c>
      <c r="F78" s="129">
        <v>0</v>
      </c>
      <c r="G78" s="129">
        <v>0</v>
      </c>
      <c r="H78" s="130">
        <f t="shared" si="2"/>
        <v>0</v>
      </c>
    </row>
    <row r="79" spans="1:8" ht="27" customHeight="1">
      <c r="A79" s="121"/>
      <c r="B79" s="125">
        <v>3722</v>
      </c>
      <c r="C79" s="125" t="s">
        <v>267</v>
      </c>
      <c r="D79" s="126">
        <v>11001</v>
      </c>
      <c r="E79" s="124">
        <v>2300</v>
      </c>
      <c r="F79" s="127">
        <v>0</v>
      </c>
      <c r="G79" s="127">
        <v>0</v>
      </c>
      <c r="H79" s="130">
        <f t="shared" si="2"/>
        <v>0</v>
      </c>
    </row>
    <row r="80" spans="1:8" ht="27" customHeight="1">
      <c r="A80" s="120" t="s">
        <v>268</v>
      </c>
      <c r="B80" s="120" t="s">
        <v>4</v>
      </c>
      <c r="C80" s="120" t="s">
        <v>269</v>
      </c>
      <c r="D80" s="126"/>
      <c r="E80" s="124">
        <v>158712</v>
      </c>
      <c r="F80" s="127">
        <v>222074.24</v>
      </c>
      <c r="G80" s="127">
        <v>173502.57</v>
      </c>
      <c r="H80" s="130">
        <f t="shared" si="2"/>
        <v>109.31912520792379</v>
      </c>
    </row>
    <row r="81" spans="1:8" ht="27" customHeight="1">
      <c r="A81" s="125"/>
      <c r="B81" s="120">
        <v>3</v>
      </c>
      <c r="C81" s="120" t="s">
        <v>168</v>
      </c>
      <c r="D81" s="126"/>
      <c r="E81" s="123">
        <v>158712</v>
      </c>
      <c r="F81" s="129">
        <v>185978.24</v>
      </c>
      <c r="G81" s="129">
        <v>173502.57</v>
      </c>
      <c r="H81" s="130">
        <f t="shared" si="2"/>
        <v>109.31912520792379</v>
      </c>
    </row>
    <row r="82" spans="1:8" ht="27" customHeight="1">
      <c r="A82" s="121"/>
      <c r="B82" s="120">
        <v>32</v>
      </c>
      <c r="C82" s="120" t="s">
        <v>167</v>
      </c>
      <c r="D82" s="122"/>
      <c r="E82" s="123">
        <v>158712</v>
      </c>
      <c r="F82" s="129">
        <v>185978.24</v>
      </c>
      <c r="G82" s="129">
        <v>173502.57</v>
      </c>
      <c r="H82" s="130">
        <f t="shared" si="2"/>
        <v>109.31912520792379</v>
      </c>
    </row>
    <row r="83" spans="1:8" ht="27" customHeight="1">
      <c r="A83" s="125"/>
      <c r="B83" s="120">
        <v>322</v>
      </c>
      <c r="C83" s="120" t="s">
        <v>39</v>
      </c>
      <c r="D83" s="126"/>
      <c r="E83" s="123">
        <v>158712</v>
      </c>
      <c r="F83" s="129">
        <v>185978.24</v>
      </c>
      <c r="G83" s="129">
        <v>173502.57</v>
      </c>
      <c r="H83" s="130">
        <f t="shared" si="2"/>
        <v>109.31912520792379</v>
      </c>
    </row>
    <row r="84" spans="1:8" ht="27" customHeight="1">
      <c r="A84" s="125"/>
      <c r="B84" s="125">
        <v>3222</v>
      </c>
      <c r="C84" s="125" t="s">
        <v>60</v>
      </c>
      <c r="D84" s="126">
        <v>55432</v>
      </c>
      <c r="E84" s="124">
        <v>23672</v>
      </c>
      <c r="F84" s="127">
        <v>35000</v>
      </c>
      <c r="G84" s="127">
        <v>25871</v>
      </c>
      <c r="H84" s="130">
        <f t="shared" si="2"/>
        <v>109.2894558972626</v>
      </c>
    </row>
    <row r="85" spans="1:8" ht="27" customHeight="1">
      <c r="A85" s="121"/>
      <c r="B85" s="125">
        <v>3222</v>
      </c>
      <c r="C85" s="125" t="s">
        <v>60</v>
      </c>
      <c r="D85" s="126">
        <v>47300</v>
      </c>
      <c r="E85" s="124">
        <v>135040</v>
      </c>
      <c r="F85" s="127">
        <v>0</v>
      </c>
      <c r="G85" s="127">
        <v>146839.57</v>
      </c>
      <c r="H85" s="130">
        <f t="shared" si="2"/>
        <v>108.73783323459716</v>
      </c>
    </row>
    <row r="86" spans="1:8" ht="27" customHeight="1">
      <c r="A86" s="121"/>
      <c r="B86" s="125">
        <v>3222</v>
      </c>
      <c r="C86" s="125" t="s">
        <v>60</v>
      </c>
      <c r="D86" s="126">
        <v>55222</v>
      </c>
      <c r="E86" s="124">
        <f>E87</f>
        <v>0</v>
      </c>
      <c r="F86" s="127">
        <v>1096</v>
      </c>
      <c r="G86" s="127">
        <v>792</v>
      </c>
      <c r="H86" s="130" t="e">
        <f t="shared" si="2"/>
        <v>#DIV/0!</v>
      </c>
    </row>
    <row r="87" spans="1:8" ht="27" customHeight="1">
      <c r="A87" s="125"/>
      <c r="B87" s="125">
        <v>3225</v>
      </c>
      <c r="C87" s="125" t="s">
        <v>53</v>
      </c>
      <c r="D87" s="126">
        <v>47300</v>
      </c>
      <c r="E87" s="124">
        <v>0</v>
      </c>
      <c r="F87" s="127">
        <v>0</v>
      </c>
      <c r="G87" s="127">
        <v>0</v>
      </c>
      <c r="H87" s="130" t="e">
        <f t="shared" si="2"/>
        <v>#DIV/0!</v>
      </c>
    </row>
    <row r="88" spans="1:8" ht="27" customHeight="1">
      <c r="A88" s="121" t="s">
        <v>270</v>
      </c>
      <c r="B88" s="120" t="s">
        <v>4</v>
      </c>
      <c r="C88" s="120" t="s">
        <v>271</v>
      </c>
      <c r="D88" s="122"/>
      <c r="E88" s="124">
        <v>241736.95</v>
      </c>
      <c r="F88" s="127">
        <v>248008.03</v>
      </c>
      <c r="G88" s="127">
        <v>198040.17</v>
      </c>
      <c r="H88" s="130">
        <f t="shared" si="2"/>
        <v>81.92383084174762</v>
      </c>
    </row>
    <row r="89" spans="1:8" ht="27" customHeight="1">
      <c r="A89" s="125"/>
      <c r="B89" s="151">
        <v>3</v>
      </c>
      <c r="C89" s="120" t="s">
        <v>168</v>
      </c>
      <c r="D89" s="126"/>
      <c r="E89" s="123">
        <v>241736.95</v>
      </c>
      <c r="F89" s="129">
        <v>248008.03</v>
      </c>
      <c r="G89" s="129">
        <v>198040.17</v>
      </c>
      <c r="H89" s="130">
        <f t="shared" si="2"/>
        <v>81.92383084174762</v>
      </c>
    </row>
    <row r="90" spans="1:8" ht="27" customHeight="1">
      <c r="A90" s="120"/>
      <c r="B90" s="121">
        <v>31</v>
      </c>
      <c r="C90" s="120" t="s">
        <v>247</v>
      </c>
      <c r="D90" s="122"/>
      <c r="E90" s="123">
        <v>236941.95</v>
      </c>
      <c r="F90" s="129">
        <v>240934.08</v>
      </c>
      <c r="G90" s="129">
        <v>193212.61</v>
      </c>
      <c r="H90" s="130">
        <f t="shared" si="2"/>
        <v>81.54428120474233</v>
      </c>
    </row>
    <row r="91" spans="1:8" ht="27" customHeight="1">
      <c r="A91" s="121"/>
      <c r="B91" s="151">
        <v>311</v>
      </c>
      <c r="C91" s="120" t="s">
        <v>248</v>
      </c>
      <c r="D91" s="122"/>
      <c r="E91" s="123">
        <v>191324.38</v>
      </c>
      <c r="F91" s="129">
        <v>198570</v>
      </c>
      <c r="G91" s="129">
        <v>159409.97</v>
      </c>
      <c r="H91" s="130">
        <f t="shared" si="2"/>
        <v>83.31921420573792</v>
      </c>
    </row>
    <row r="92" spans="1:8" ht="27" customHeight="1">
      <c r="A92" s="121"/>
      <c r="B92" s="150">
        <v>3111</v>
      </c>
      <c r="C92" s="125" t="s">
        <v>249</v>
      </c>
      <c r="D92" s="126">
        <v>55432</v>
      </c>
      <c r="E92" s="124">
        <v>191324.38</v>
      </c>
      <c r="F92" s="127">
        <v>198570</v>
      </c>
      <c r="G92" s="127">
        <v>159409.97</v>
      </c>
      <c r="H92" s="130">
        <f t="shared" si="2"/>
        <v>83.31921420573792</v>
      </c>
    </row>
    <row r="93" spans="1:8" ht="27" customHeight="1">
      <c r="A93" s="121"/>
      <c r="B93" s="151">
        <v>312</v>
      </c>
      <c r="C93" s="120" t="s">
        <v>252</v>
      </c>
      <c r="D93" s="122"/>
      <c r="E93" s="123">
        <v>14049.02</v>
      </c>
      <c r="F93" s="129">
        <v>9600</v>
      </c>
      <c r="G93" s="129">
        <v>7500</v>
      </c>
      <c r="H93" s="130">
        <f t="shared" si="2"/>
        <v>53.384506534975394</v>
      </c>
    </row>
    <row r="94" spans="1:8" ht="27" customHeight="1">
      <c r="A94" s="125"/>
      <c r="B94" s="150">
        <v>3121</v>
      </c>
      <c r="C94" s="125" t="s">
        <v>252</v>
      </c>
      <c r="D94" s="126">
        <v>55432</v>
      </c>
      <c r="E94" s="124">
        <v>14049.02</v>
      </c>
      <c r="F94" s="127">
        <v>9600</v>
      </c>
      <c r="G94" s="127">
        <v>7500</v>
      </c>
      <c r="H94" s="130">
        <f t="shared" si="2"/>
        <v>53.384506534975394</v>
      </c>
    </row>
    <row r="95" spans="1:8" ht="27" customHeight="1">
      <c r="A95" s="125"/>
      <c r="B95" s="151">
        <v>313</v>
      </c>
      <c r="C95" s="120" t="s">
        <v>253</v>
      </c>
      <c r="D95" s="126"/>
      <c r="E95" s="123">
        <v>31568.55</v>
      </c>
      <c r="F95" s="129">
        <v>32764.03</v>
      </c>
      <c r="G95" s="129">
        <v>26302.64</v>
      </c>
      <c r="H95" s="130">
        <f t="shared" si="2"/>
        <v>83.31912615562007</v>
      </c>
    </row>
    <row r="96" spans="1:8" ht="27" customHeight="1">
      <c r="A96" s="125"/>
      <c r="B96" s="150">
        <v>3132</v>
      </c>
      <c r="C96" s="125" t="s">
        <v>254</v>
      </c>
      <c r="D96" s="126">
        <v>55432</v>
      </c>
      <c r="E96" s="124">
        <v>31568.55</v>
      </c>
      <c r="F96" s="127">
        <v>32764.03</v>
      </c>
      <c r="G96" s="127">
        <v>26302.64</v>
      </c>
      <c r="H96" s="130">
        <f t="shared" si="2"/>
        <v>83.31912615562007</v>
      </c>
    </row>
    <row r="97" spans="1:8" ht="27" customHeight="1">
      <c r="A97" s="125"/>
      <c r="B97" s="151">
        <v>32</v>
      </c>
      <c r="C97" s="120" t="s">
        <v>167</v>
      </c>
      <c r="D97" s="126"/>
      <c r="E97" s="123">
        <v>4795</v>
      </c>
      <c r="F97" s="129">
        <v>7074</v>
      </c>
      <c r="G97" s="129">
        <v>4827.56</v>
      </c>
      <c r="H97" s="130">
        <f t="shared" si="2"/>
        <v>100.67904066736185</v>
      </c>
    </row>
    <row r="98" spans="1:8" ht="27" customHeight="1">
      <c r="A98" s="125"/>
      <c r="B98" s="151">
        <v>321</v>
      </c>
      <c r="C98" s="120" t="s">
        <v>8</v>
      </c>
      <c r="D98" s="126"/>
      <c r="E98" s="123">
        <v>4795</v>
      </c>
      <c r="F98" s="129">
        <v>7074</v>
      </c>
      <c r="G98" s="129">
        <v>4827.56</v>
      </c>
      <c r="H98" s="130">
        <f t="shared" si="2"/>
        <v>100.67904066736185</v>
      </c>
    </row>
    <row r="99" spans="1:8" ht="27" customHeight="1">
      <c r="A99" s="125"/>
      <c r="B99" s="150">
        <v>3212</v>
      </c>
      <c r="C99" s="125" t="s">
        <v>255</v>
      </c>
      <c r="D99" s="126">
        <v>55432</v>
      </c>
      <c r="E99" s="124">
        <v>4795</v>
      </c>
      <c r="F99" s="127">
        <v>7074</v>
      </c>
      <c r="G99" s="127">
        <v>4827.56</v>
      </c>
      <c r="H99" s="130">
        <f t="shared" si="2"/>
        <v>100.67904066736185</v>
      </c>
    </row>
    <row r="100" spans="1:8" ht="27" customHeight="1">
      <c r="A100" s="120" t="s">
        <v>272</v>
      </c>
      <c r="B100" s="120" t="s">
        <v>4</v>
      </c>
      <c r="C100" s="120" t="s">
        <v>273</v>
      </c>
      <c r="D100" s="126"/>
      <c r="E100" s="124">
        <v>20000</v>
      </c>
      <c r="F100" s="127">
        <v>33600</v>
      </c>
      <c r="G100" s="127">
        <v>30000</v>
      </c>
      <c r="H100" s="130">
        <f t="shared" si="2"/>
        <v>150</v>
      </c>
    </row>
    <row r="101" spans="1:8" ht="27" customHeight="1">
      <c r="A101" s="125"/>
      <c r="B101" s="120">
        <v>3</v>
      </c>
      <c r="C101" s="120" t="s">
        <v>168</v>
      </c>
      <c r="D101" s="126"/>
      <c r="E101" s="123">
        <v>20000</v>
      </c>
      <c r="F101" s="129">
        <v>3600</v>
      </c>
      <c r="G101" s="129">
        <v>20000</v>
      </c>
      <c r="H101" s="130">
        <f t="shared" si="2"/>
        <v>100</v>
      </c>
    </row>
    <row r="102" spans="1:8" ht="27" customHeight="1">
      <c r="A102" s="121"/>
      <c r="B102" s="120">
        <v>32</v>
      </c>
      <c r="C102" s="120" t="s">
        <v>167</v>
      </c>
      <c r="D102" s="122"/>
      <c r="E102" s="123">
        <v>20000</v>
      </c>
      <c r="F102" s="129">
        <v>3400</v>
      </c>
      <c r="G102" s="129">
        <v>20000</v>
      </c>
      <c r="H102" s="130">
        <f t="shared" si="2"/>
        <v>100</v>
      </c>
    </row>
    <row r="103" spans="1:8" ht="27" customHeight="1">
      <c r="A103" s="125"/>
      <c r="B103" s="120">
        <v>322</v>
      </c>
      <c r="C103" s="120" t="s">
        <v>39</v>
      </c>
      <c r="D103" s="126"/>
      <c r="E103" s="123">
        <v>20000</v>
      </c>
      <c r="F103" s="129">
        <v>3200</v>
      </c>
      <c r="G103" s="129">
        <v>20000</v>
      </c>
      <c r="H103" s="130">
        <f t="shared" si="2"/>
        <v>100</v>
      </c>
    </row>
    <row r="104" spans="1:8" ht="27" customHeight="1">
      <c r="A104" s="125"/>
      <c r="B104" s="125">
        <v>3224</v>
      </c>
      <c r="C104" s="125" t="s">
        <v>51</v>
      </c>
      <c r="D104" s="126">
        <v>32300</v>
      </c>
      <c r="E104" s="124"/>
      <c r="F104" s="127"/>
      <c r="G104" s="127">
        <v>0</v>
      </c>
      <c r="H104" s="130">
        <v>0</v>
      </c>
    </row>
    <row r="105" spans="1:8" ht="27" customHeight="1">
      <c r="A105" s="125"/>
      <c r="B105" s="125">
        <v>3225</v>
      </c>
      <c r="C105" s="125" t="s">
        <v>53</v>
      </c>
      <c r="D105" s="126">
        <v>55432</v>
      </c>
      <c r="E105" s="124">
        <v>20000</v>
      </c>
      <c r="F105" s="127">
        <v>20000</v>
      </c>
      <c r="G105" s="127">
        <v>20000</v>
      </c>
      <c r="H105" s="130">
        <f>G105/E105*100</f>
        <v>100</v>
      </c>
    </row>
    <row r="106" spans="1:8" ht="27" customHeight="1">
      <c r="A106" s="125"/>
      <c r="B106" s="125">
        <v>3225</v>
      </c>
      <c r="C106" s="125" t="s">
        <v>53</v>
      </c>
      <c r="D106" s="126">
        <v>32300</v>
      </c>
      <c r="E106" s="124"/>
      <c r="F106" s="127">
        <v>3600</v>
      </c>
      <c r="G106" s="127">
        <v>0</v>
      </c>
      <c r="H106" s="130">
        <v>0</v>
      </c>
    </row>
    <row r="107" spans="1:8" ht="27" customHeight="1">
      <c r="A107" s="120"/>
      <c r="B107" s="120">
        <v>4</v>
      </c>
      <c r="C107" s="120" t="s">
        <v>172</v>
      </c>
      <c r="D107" s="126"/>
      <c r="E107" s="123">
        <v>0</v>
      </c>
      <c r="F107" s="129">
        <v>10000</v>
      </c>
      <c r="G107" s="129">
        <v>10000</v>
      </c>
      <c r="H107" s="130" t="e">
        <f>G107/E107*100</f>
        <v>#DIV/0!</v>
      </c>
    </row>
    <row r="108" spans="1:8" ht="27" customHeight="1">
      <c r="A108" s="125"/>
      <c r="B108" s="120">
        <v>42</v>
      </c>
      <c r="C108" s="120" t="s">
        <v>171</v>
      </c>
      <c r="D108" s="126"/>
      <c r="E108" s="123">
        <v>0</v>
      </c>
      <c r="F108" s="129">
        <v>10000</v>
      </c>
      <c r="G108" s="129">
        <v>10000</v>
      </c>
      <c r="H108" s="130" t="e">
        <f>G108/E108*100</f>
        <v>#DIV/0!</v>
      </c>
    </row>
    <row r="109" spans="1:8" ht="27" customHeight="1">
      <c r="A109" s="125"/>
      <c r="B109" s="120">
        <v>424</v>
      </c>
      <c r="C109" s="120" t="s">
        <v>274</v>
      </c>
      <c r="D109" s="126"/>
      <c r="E109" s="123">
        <v>0</v>
      </c>
      <c r="F109" s="129">
        <v>10000</v>
      </c>
      <c r="G109" s="129">
        <v>10000</v>
      </c>
      <c r="H109" s="130" t="e">
        <f>G109/E109*100</f>
        <v>#DIV/0!</v>
      </c>
    </row>
    <row r="110" spans="1:8" ht="27" customHeight="1">
      <c r="A110" s="125"/>
      <c r="B110" s="125">
        <v>4241</v>
      </c>
      <c r="C110" s="125" t="s">
        <v>62</v>
      </c>
      <c r="D110" s="126">
        <v>62300</v>
      </c>
      <c r="E110" s="124">
        <v>0</v>
      </c>
      <c r="F110" s="127">
        <v>10000</v>
      </c>
      <c r="G110" s="127">
        <v>10000</v>
      </c>
      <c r="H110" s="130" t="e">
        <f>G110/E110*100</f>
        <v>#DIV/0!</v>
      </c>
    </row>
    <row r="111" spans="1:8" ht="27" customHeight="1">
      <c r="A111" s="125"/>
      <c r="B111" s="125">
        <v>4241</v>
      </c>
      <c r="C111" s="125" t="s">
        <v>62</v>
      </c>
      <c r="D111" s="126">
        <v>32300</v>
      </c>
      <c r="E111" s="124"/>
      <c r="F111" s="127"/>
      <c r="G111" s="127">
        <v>0</v>
      </c>
      <c r="H111" s="130">
        <v>0</v>
      </c>
    </row>
    <row r="112" spans="1:8" ht="27" customHeight="1">
      <c r="A112" s="120" t="s">
        <v>305</v>
      </c>
      <c r="B112" s="120" t="s">
        <v>4</v>
      </c>
      <c r="C112" s="120" t="s">
        <v>306</v>
      </c>
      <c r="D112" s="126"/>
      <c r="E112" s="124"/>
      <c r="F112" s="127">
        <v>65597</v>
      </c>
      <c r="G112" s="127">
        <v>0</v>
      </c>
      <c r="H112" s="130">
        <v>0</v>
      </c>
    </row>
    <row r="113" spans="1:8" ht="27" customHeight="1">
      <c r="A113" s="125"/>
      <c r="B113" s="120">
        <v>4</v>
      </c>
      <c r="C113" s="120" t="s">
        <v>172</v>
      </c>
      <c r="D113" s="126">
        <v>53082</v>
      </c>
      <c r="E113" s="123">
        <v>0</v>
      </c>
      <c r="F113" s="129">
        <v>65597</v>
      </c>
      <c r="G113" s="129">
        <v>0</v>
      </c>
      <c r="H113" s="130">
        <v>0</v>
      </c>
    </row>
    <row r="114" spans="1:8" ht="27" customHeight="1">
      <c r="A114" s="125"/>
      <c r="B114" s="120">
        <v>42</v>
      </c>
      <c r="C114" s="120" t="s">
        <v>171</v>
      </c>
      <c r="D114" s="126"/>
      <c r="E114" s="123">
        <v>0</v>
      </c>
      <c r="F114" s="129">
        <v>65597</v>
      </c>
      <c r="G114" s="129">
        <v>0</v>
      </c>
      <c r="H114" s="130">
        <v>0</v>
      </c>
    </row>
    <row r="115" spans="1:8" ht="27" customHeight="1">
      <c r="A115" s="125"/>
      <c r="B115" s="120">
        <v>424</v>
      </c>
      <c r="C115" s="120" t="s">
        <v>274</v>
      </c>
      <c r="D115" s="126"/>
      <c r="E115" s="123">
        <v>0</v>
      </c>
      <c r="F115" s="129">
        <v>65597</v>
      </c>
      <c r="G115" s="129">
        <v>0</v>
      </c>
      <c r="H115" s="130">
        <v>0</v>
      </c>
    </row>
    <row r="116" spans="1:8" ht="27" customHeight="1">
      <c r="A116" s="120" t="s">
        <v>307</v>
      </c>
      <c r="B116" s="120" t="s">
        <v>4</v>
      </c>
      <c r="C116" s="120" t="s">
        <v>308</v>
      </c>
      <c r="D116" s="126"/>
      <c r="E116" s="124">
        <v>0</v>
      </c>
      <c r="F116" s="127">
        <v>2000</v>
      </c>
      <c r="G116" s="127">
        <v>0</v>
      </c>
      <c r="H116" s="130">
        <v>0</v>
      </c>
    </row>
    <row r="117" spans="1:8" ht="27" customHeight="1">
      <c r="A117" s="125"/>
      <c r="B117" s="120">
        <v>3</v>
      </c>
      <c r="C117" s="120" t="s">
        <v>168</v>
      </c>
      <c r="D117" s="126"/>
      <c r="E117" s="123">
        <v>0</v>
      </c>
      <c r="F117" s="129">
        <v>2000</v>
      </c>
      <c r="G117" s="129">
        <v>0</v>
      </c>
      <c r="H117" s="130">
        <v>0</v>
      </c>
    </row>
    <row r="118" spans="1:8" ht="27" customHeight="1">
      <c r="A118" s="125"/>
      <c r="B118" s="120">
        <v>32</v>
      </c>
      <c r="C118" s="120" t="s">
        <v>167</v>
      </c>
      <c r="D118" s="126"/>
      <c r="E118" s="123">
        <v>0</v>
      </c>
      <c r="F118" s="129">
        <v>2000</v>
      </c>
      <c r="G118" s="129">
        <v>0</v>
      </c>
      <c r="H118" s="130">
        <v>0</v>
      </c>
    </row>
    <row r="119" spans="1:8" ht="27" customHeight="1">
      <c r="A119" s="125"/>
      <c r="B119" s="120">
        <v>322</v>
      </c>
      <c r="C119" s="120" t="s">
        <v>39</v>
      </c>
      <c r="D119" s="126"/>
      <c r="E119" s="123">
        <v>0</v>
      </c>
      <c r="F119" s="129">
        <v>2000</v>
      </c>
      <c r="G119" s="129">
        <v>0</v>
      </c>
      <c r="H119" s="130">
        <v>0</v>
      </c>
    </row>
    <row r="120" spans="1:8" ht="27" customHeight="1">
      <c r="A120" s="121" t="s">
        <v>275</v>
      </c>
      <c r="B120" s="120" t="s">
        <v>4</v>
      </c>
      <c r="C120" s="120" t="s">
        <v>276</v>
      </c>
      <c r="D120" s="122"/>
      <c r="E120" s="124">
        <v>3985</v>
      </c>
      <c r="F120" s="127">
        <v>3015</v>
      </c>
      <c r="G120" s="127">
        <v>3015</v>
      </c>
      <c r="H120" s="130">
        <f aca="true" t="shared" si="3" ref="H120:H130">G120/E120*100</f>
        <v>75.65872020075282</v>
      </c>
    </row>
    <row r="121" spans="1:8" ht="27" customHeight="1">
      <c r="A121" s="125"/>
      <c r="B121" s="120">
        <v>3</v>
      </c>
      <c r="C121" s="120" t="s">
        <v>168</v>
      </c>
      <c r="D121" s="126"/>
      <c r="E121" s="123">
        <v>346.4</v>
      </c>
      <c r="F121" s="129">
        <v>3015</v>
      </c>
      <c r="G121" s="129">
        <v>3015</v>
      </c>
      <c r="H121" s="130">
        <f t="shared" si="3"/>
        <v>870.3810623556583</v>
      </c>
    </row>
    <row r="122" spans="1:8" ht="27" customHeight="1">
      <c r="A122" s="121"/>
      <c r="B122" s="120">
        <v>32</v>
      </c>
      <c r="C122" s="120" t="s">
        <v>167</v>
      </c>
      <c r="D122" s="122"/>
      <c r="E122" s="123">
        <v>346.4</v>
      </c>
      <c r="F122" s="129">
        <v>1805.4</v>
      </c>
      <c r="G122" s="129">
        <v>1805.4</v>
      </c>
      <c r="H122" s="130">
        <f t="shared" si="3"/>
        <v>521.189376443418</v>
      </c>
    </row>
    <row r="123" spans="1:8" ht="27" customHeight="1">
      <c r="A123" s="121"/>
      <c r="B123" s="120">
        <v>321</v>
      </c>
      <c r="C123" s="120" t="s">
        <v>8</v>
      </c>
      <c r="D123" s="122"/>
      <c r="E123" s="123">
        <f>SUM(E124:E125)</f>
        <v>346.4</v>
      </c>
      <c r="F123" s="129">
        <v>344</v>
      </c>
      <c r="G123" s="129">
        <v>344</v>
      </c>
      <c r="H123" s="130">
        <f t="shared" si="3"/>
        <v>99.30715935334874</v>
      </c>
    </row>
    <row r="124" spans="1:8" ht="27" customHeight="1">
      <c r="A124" s="125"/>
      <c r="B124" s="125">
        <v>3211</v>
      </c>
      <c r="C124" s="125" t="s">
        <v>11</v>
      </c>
      <c r="D124" s="126">
        <v>11001</v>
      </c>
      <c r="E124" s="124">
        <v>0</v>
      </c>
      <c r="F124" s="127">
        <v>344</v>
      </c>
      <c r="G124" s="127">
        <v>344</v>
      </c>
      <c r="H124" s="130" t="e">
        <f t="shared" si="3"/>
        <v>#DIV/0!</v>
      </c>
    </row>
    <row r="125" spans="1:8" ht="27" customHeight="1">
      <c r="A125" s="125"/>
      <c r="B125" s="120">
        <v>322</v>
      </c>
      <c r="C125" s="120" t="s">
        <v>39</v>
      </c>
      <c r="D125" s="126"/>
      <c r="E125" s="123">
        <v>346.4</v>
      </c>
      <c r="F125" s="129">
        <v>1461.4</v>
      </c>
      <c r="G125" s="129">
        <v>1461.4</v>
      </c>
      <c r="H125" s="130">
        <f t="shared" si="3"/>
        <v>421.8822170900693</v>
      </c>
    </row>
    <row r="126" spans="1:8" ht="27" customHeight="1">
      <c r="A126" s="121"/>
      <c r="B126" s="125">
        <v>3221</v>
      </c>
      <c r="C126" s="125" t="s">
        <v>49</v>
      </c>
      <c r="D126" s="126">
        <v>11001</v>
      </c>
      <c r="E126" s="124">
        <v>346.4</v>
      </c>
      <c r="F126" s="127">
        <f>F127</f>
        <v>0</v>
      </c>
      <c r="G126" s="127">
        <v>1411.4</v>
      </c>
      <c r="H126" s="130">
        <f t="shared" si="3"/>
        <v>407.4480369515012</v>
      </c>
    </row>
    <row r="127" spans="1:8" ht="27" customHeight="1">
      <c r="A127" s="121"/>
      <c r="B127" s="125">
        <v>3222</v>
      </c>
      <c r="C127" s="125" t="s">
        <v>60</v>
      </c>
      <c r="D127" s="126">
        <v>11001</v>
      </c>
      <c r="E127" s="124">
        <f>E128</f>
        <v>0</v>
      </c>
      <c r="F127" s="127">
        <v>0</v>
      </c>
      <c r="G127" s="127">
        <v>50</v>
      </c>
      <c r="H127" s="130" t="e">
        <f t="shared" si="3"/>
        <v>#DIV/0!</v>
      </c>
    </row>
    <row r="128" spans="1:8" ht="27" customHeight="1">
      <c r="A128" s="125"/>
      <c r="B128" s="120">
        <v>37</v>
      </c>
      <c r="C128" s="120" t="s">
        <v>265</v>
      </c>
      <c r="D128" s="126"/>
      <c r="E128" s="123">
        <v>0</v>
      </c>
      <c r="F128" s="129">
        <v>1209.6</v>
      </c>
      <c r="G128" s="129">
        <v>1209.6</v>
      </c>
      <c r="H128" s="130" t="e">
        <f t="shared" si="3"/>
        <v>#DIV/0!</v>
      </c>
    </row>
    <row r="129" spans="1:8" ht="27" customHeight="1">
      <c r="A129" s="121"/>
      <c r="B129" s="120">
        <v>372</v>
      </c>
      <c r="C129" s="120" t="s">
        <v>266</v>
      </c>
      <c r="D129" s="122"/>
      <c r="E129" s="123">
        <f>E130</f>
        <v>3638.6</v>
      </c>
      <c r="F129" s="129">
        <v>1209.6</v>
      </c>
      <c r="G129" s="129">
        <v>1209.6</v>
      </c>
      <c r="H129" s="130">
        <f t="shared" si="3"/>
        <v>33.243555213543665</v>
      </c>
    </row>
    <row r="130" spans="1:8" ht="27" customHeight="1">
      <c r="A130" s="121"/>
      <c r="B130" s="125">
        <v>3722</v>
      </c>
      <c r="C130" s="125" t="s">
        <v>267</v>
      </c>
      <c r="D130" s="126">
        <v>11001</v>
      </c>
      <c r="E130" s="124">
        <f>E131</f>
        <v>3638.6</v>
      </c>
      <c r="F130" s="127">
        <v>1209.6</v>
      </c>
      <c r="G130" s="127">
        <v>1209.6</v>
      </c>
      <c r="H130" s="130">
        <f t="shared" si="3"/>
        <v>33.243555213543665</v>
      </c>
    </row>
    <row r="131" spans="1:8" ht="27" customHeight="1">
      <c r="A131" s="121"/>
      <c r="B131" s="120">
        <v>4</v>
      </c>
      <c r="C131" s="120" t="s">
        <v>172</v>
      </c>
      <c r="D131" s="126"/>
      <c r="E131" s="123">
        <v>3638.6</v>
      </c>
      <c r="F131" s="129">
        <v>0</v>
      </c>
      <c r="G131" s="129">
        <f>SUM(G132)</f>
        <v>0</v>
      </c>
      <c r="H131" s="130">
        <v>0</v>
      </c>
    </row>
    <row r="132" spans="1:8" ht="27" customHeight="1">
      <c r="A132" s="125"/>
      <c r="B132" s="120">
        <v>42</v>
      </c>
      <c r="C132" s="120" t="s">
        <v>171</v>
      </c>
      <c r="D132" s="126"/>
      <c r="E132" s="123">
        <v>3638.6</v>
      </c>
      <c r="F132" s="129">
        <v>0</v>
      </c>
      <c r="G132" s="129">
        <v>0</v>
      </c>
      <c r="H132" s="130">
        <v>0</v>
      </c>
    </row>
    <row r="133" spans="1:8" ht="27" customHeight="1">
      <c r="A133" s="125"/>
      <c r="B133" s="120">
        <v>422</v>
      </c>
      <c r="C133" s="120" t="s">
        <v>26</v>
      </c>
      <c r="D133" s="126"/>
      <c r="E133" s="123">
        <v>3638.6</v>
      </c>
      <c r="F133" s="129">
        <v>0</v>
      </c>
      <c r="G133" s="129">
        <v>0</v>
      </c>
      <c r="H133" s="130">
        <v>0</v>
      </c>
    </row>
    <row r="134" spans="1:8" ht="27" customHeight="1">
      <c r="A134" s="125"/>
      <c r="B134" s="125">
        <v>4221</v>
      </c>
      <c r="C134" s="125" t="s">
        <v>28</v>
      </c>
      <c r="D134" s="126">
        <v>11001</v>
      </c>
      <c r="E134" s="124">
        <v>3638.6</v>
      </c>
      <c r="F134" s="127">
        <v>0</v>
      </c>
      <c r="G134" s="127">
        <v>0</v>
      </c>
      <c r="H134" s="130">
        <v>0</v>
      </c>
    </row>
    <row r="135" spans="1:8" ht="27" customHeight="1">
      <c r="A135" s="120" t="s">
        <v>277</v>
      </c>
      <c r="B135" s="120" t="s">
        <v>4</v>
      </c>
      <c r="C135" s="120" t="s">
        <v>278</v>
      </c>
      <c r="D135" s="126"/>
      <c r="E135" s="124">
        <v>6339.57</v>
      </c>
      <c r="F135" s="127">
        <v>6377.72</v>
      </c>
      <c r="G135" s="127">
        <v>6749.39</v>
      </c>
      <c r="H135" s="130">
        <v>106.46</v>
      </c>
    </row>
    <row r="136" spans="1:8" ht="27" customHeight="1">
      <c r="A136" s="125"/>
      <c r="B136" s="120">
        <v>3</v>
      </c>
      <c r="C136" s="120" t="s">
        <v>168</v>
      </c>
      <c r="D136" s="126"/>
      <c r="E136" s="123">
        <v>6339.57</v>
      </c>
      <c r="F136" s="129">
        <v>6377.72</v>
      </c>
      <c r="G136" s="129">
        <v>6749.39</v>
      </c>
      <c r="H136" s="130">
        <v>106.46</v>
      </c>
    </row>
    <row r="137" spans="1:8" ht="27" customHeight="1">
      <c r="A137" s="125"/>
      <c r="B137" s="120">
        <v>32</v>
      </c>
      <c r="C137" s="120" t="s">
        <v>167</v>
      </c>
      <c r="D137" s="126"/>
      <c r="E137" s="123">
        <v>6339.57</v>
      </c>
      <c r="F137" s="129">
        <v>6377.72</v>
      </c>
      <c r="G137" s="129">
        <v>6749.39</v>
      </c>
      <c r="H137" s="130">
        <v>106.46</v>
      </c>
    </row>
    <row r="138" spans="1:8" ht="27" customHeight="1">
      <c r="A138" s="125"/>
      <c r="B138" s="120">
        <v>322</v>
      </c>
      <c r="C138" s="120" t="s">
        <v>39</v>
      </c>
      <c r="D138" s="126"/>
      <c r="E138" s="123">
        <v>6339.57</v>
      </c>
      <c r="F138" s="129">
        <v>6377.72</v>
      </c>
      <c r="G138" s="129">
        <v>6749.39</v>
      </c>
      <c r="H138" s="130">
        <v>106.46</v>
      </c>
    </row>
    <row r="139" spans="1:8" ht="27" customHeight="1">
      <c r="A139" s="125"/>
      <c r="B139" s="125">
        <v>3222</v>
      </c>
      <c r="C139" s="125" t="s">
        <v>60</v>
      </c>
      <c r="D139" s="126">
        <v>53060</v>
      </c>
      <c r="E139" s="124">
        <v>6339.57</v>
      </c>
      <c r="F139" s="127">
        <v>6377.72</v>
      </c>
      <c r="G139" s="127">
        <v>6749.39</v>
      </c>
      <c r="H139" s="130">
        <v>106.46</v>
      </c>
    </row>
    <row r="140" spans="1:8" s="155" customFormat="1" ht="27" customHeight="1">
      <c r="A140" s="146">
        <v>2302</v>
      </c>
      <c r="B140" s="152"/>
      <c r="C140" s="146" t="s">
        <v>262</v>
      </c>
      <c r="D140" s="153"/>
      <c r="E140" s="154">
        <v>14086</v>
      </c>
      <c r="F140" s="154">
        <v>540</v>
      </c>
      <c r="G140" s="154">
        <v>3620</v>
      </c>
      <c r="H140" s="149">
        <v>25.7</v>
      </c>
    </row>
    <row r="141" spans="1:8" ht="27" customHeight="1">
      <c r="A141" s="120" t="s">
        <v>279</v>
      </c>
      <c r="B141" s="120" t="s">
        <v>4</v>
      </c>
      <c r="C141" s="120" t="s">
        <v>280</v>
      </c>
      <c r="D141" s="126"/>
      <c r="E141" s="124">
        <v>486</v>
      </c>
      <c r="F141" s="127">
        <v>540</v>
      </c>
      <c r="G141" s="127">
        <v>540</v>
      </c>
      <c r="H141" s="130">
        <v>111.11</v>
      </c>
    </row>
    <row r="142" spans="1:8" ht="27" customHeight="1">
      <c r="A142" s="125"/>
      <c r="B142" s="120">
        <v>3</v>
      </c>
      <c r="C142" s="120" t="s">
        <v>168</v>
      </c>
      <c r="D142" s="126"/>
      <c r="E142" s="123">
        <v>486</v>
      </c>
      <c r="F142" s="129">
        <v>540</v>
      </c>
      <c r="G142" s="129">
        <v>540</v>
      </c>
      <c r="H142" s="130">
        <v>111.11</v>
      </c>
    </row>
    <row r="143" spans="1:8" ht="27" customHeight="1">
      <c r="A143" s="125"/>
      <c r="B143" s="120">
        <v>32</v>
      </c>
      <c r="C143" s="120" t="s">
        <v>167</v>
      </c>
      <c r="D143" s="126"/>
      <c r="E143" s="123">
        <v>486</v>
      </c>
      <c r="F143" s="129">
        <v>540</v>
      </c>
      <c r="G143" s="129">
        <v>540</v>
      </c>
      <c r="H143" s="130">
        <v>111.11</v>
      </c>
    </row>
    <row r="144" spans="1:8" ht="27" customHeight="1">
      <c r="A144" s="125"/>
      <c r="B144" s="120">
        <v>322</v>
      </c>
      <c r="C144" s="120" t="s">
        <v>39</v>
      </c>
      <c r="D144" s="126"/>
      <c r="E144" s="123">
        <v>486</v>
      </c>
      <c r="F144" s="129">
        <v>540</v>
      </c>
      <c r="G144" s="129">
        <v>540</v>
      </c>
      <c r="H144" s="130">
        <v>111.11</v>
      </c>
    </row>
    <row r="145" spans="1:8" ht="27" customHeight="1">
      <c r="A145" s="125"/>
      <c r="B145" s="125">
        <v>3222</v>
      </c>
      <c r="C145" s="125" t="s">
        <v>60</v>
      </c>
      <c r="D145" s="126">
        <v>53060</v>
      </c>
      <c r="E145" s="124">
        <v>486</v>
      </c>
      <c r="F145" s="127">
        <v>540</v>
      </c>
      <c r="G145" s="127">
        <v>540</v>
      </c>
      <c r="H145" s="130">
        <v>111.11</v>
      </c>
    </row>
    <row r="146" spans="1:8" ht="27" customHeight="1">
      <c r="A146" s="120" t="s">
        <v>281</v>
      </c>
      <c r="B146" s="120" t="s">
        <v>4</v>
      </c>
      <c r="C146" s="120" t="s">
        <v>282</v>
      </c>
      <c r="D146" s="126"/>
      <c r="E146" s="124">
        <v>13600</v>
      </c>
      <c r="F146" s="127">
        <v>0</v>
      </c>
      <c r="G146" s="127">
        <v>0</v>
      </c>
      <c r="H146" s="130">
        <f>G146/E146*100</f>
        <v>0</v>
      </c>
    </row>
    <row r="147" spans="1:8" ht="27" customHeight="1">
      <c r="A147" s="125"/>
      <c r="B147" s="120">
        <v>4</v>
      </c>
      <c r="C147" s="120" t="s">
        <v>172</v>
      </c>
      <c r="D147" s="126"/>
      <c r="E147" s="123">
        <v>13600</v>
      </c>
      <c r="F147" s="129">
        <v>0</v>
      </c>
      <c r="G147" s="129">
        <v>0</v>
      </c>
      <c r="H147" s="130">
        <v>0</v>
      </c>
    </row>
    <row r="148" spans="1:8" ht="27" customHeight="1">
      <c r="A148" s="125"/>
      <c r="B148" s="120">
        <v>42</v>
      </c>
      <c r="C148" s="120" t="s">
        <v>171</v>
      </c>
      <c r="D148" s="126"/>
      <c r="E148" s="123">
        <v>13600</v>
      </c>
      <c r="F148" s="129">
        <v>0</v>
      </c>
      <c r="G148" s="129">
        <v>0</v>
      </c>
      <c r="H148" s="130">
        <v>0</v>
      </c>
    </row>
    <row r="149" spans="1:8" ht="27" customHeight="1">
      <c r="A149" s="125"/>
      <c r="B149" s="120">
        <v>422</v>
      </c>
      <c r="C149" s="120" t="s">
        <v>26</v>
      </c>
      <c r="D149" s="126"/>
      <c r="E149" s="123">
        <v>13600</v>
      </c>
      <c r="F149" s="129">
        <v>0</v>
      </c>
      <c r="G149" s="129">
        <v>0</v>
      </c>
      <c r="H149" s="130">
        <v>0</v>
      </c>
    </row>
    <row r="150" spans="1:8" ht="27" customHeight="1">
      <c r="A150" s="125"/>
      <c r="B150" s="125">
        <v>4221</v>
      </c>
      <c r="C150" s="125" t="s">
        <v>28</v>
      </c>
      <c r="D150" s="126">
        <v>53082</v>
      </c>
      <c r="E150" s="124">
        <v>13600</v>
      </c>
      <c r="F150" s="127">
        <v>0</v>
      </c>
      <c r="G150" s="127">
        <v>0</v>
      </c>
      <c r="H150" s="130">
        <v>0</v>
      </c>
    </row>
    <row r="151" spans="1:8" ht="27" customHeight="1">
      <c r="A151" s="120" t="s">
        <v>283</v>
      </c>
      <c r="B151" s="120" t="s">
        <v>4</v>
      </c>
      <c r="C151" s="120" t="s">
        <v>284</v>
      </c>
      <c r="D151" s="126"/>
      <c r="E151" s="124">
        <v>0</v>
      </c>
      <c r="F151" s="127">
        <v>0</v>
      </c>
      <c r="G151" s="127">
        <v>3080</v>
      </c>
      <c r="H151" s="130">
        <v>0</v>
      </c>
    </row>
    <row r="152" spans="1:8" ht="27" customHeight="1">
      <c r="A152" s="120"/>
      <c r="B152" s="120">
        <v>3</v>
      </c>
      <c r="C152" s="120" t="s">
        <v>168</v>
      </c>
      <c r="D152" s="126"/>
      <c r="E152" s="123">
        <v>0</v>
      </c>
      <c r="F152" s="129">
        <v>0</v>
      </c>
      <c r="G152" s="129">
        <v>3080</v>
      </c>
      <c r="H152" s="130">
        <v>0</v>
      </c>
    </row>
    <row r="153" spans="1:8" ht="27" customHeight="1">
      <c r="A153" s="120"/>
      <c r="B153" s="120">
        <v>32</v>
      </c>
      <c r="C153" s="120" t="s">
        <v>167</v>
      </c>
      <c r="D153" s="126"/>
      <c r="E153" s="123">
        <v>0</v>
      </c>
      <c r="F153" s="129">
        <v>0</v>
      </c>
      <c r="G153" s="129">
        <v>3080</v>
      </c>
      <c r="H153" s="130">
        <v>0</v>
      </c>
    </row>
    <row r="154" spans="1:8" ht="27" customHeight="1">
      <c r="A154" s="120"/>
      <c r="B154" s="120">
        <v>323</v>
      </c>
      <c r="C154" s="120" t="s">
        <v>17</v>
      </c>
      <c r="D154" s="126"/>
      <c r="E154" s="123">
        <v>0</v>
      </c>
      <c r="F154" s="129">
        <v>0</v>
      </c>
      <c r="G154" s="129">
        <v>3080</v>
      </c>
      <c r="H154" s="130">
        <v>0</v>
      </c>
    </row>
    <row r="155" spans="1:8" ht="27" customHeight="1">
      <c r="A155" s="120"/>
      <c r="B155" s="125">
        <v>3236</v>
      </c>
      <c r="C155" s="120" t="s">
        <v>61</v>
      </c>
      <c r="D155" s="126">
        <v>53082</v>
      </c>
      <c r="E155" s="124">
        <v>0</v>
      </c>
      <c r="F155" s="127">
        <v>0</v>
      </c>
      <c r="G155" s="127">
        <v>3080</v>
      </c>
      <c r="H155" s="130">
        <v>0</v>
      </c>
    </row>
    <row r="156" spans="1:8" s="155" customFormat="1" ht="27" customHeight="1">
      <c r="A156" s="146">
        <v>2401</v>
      </c>
      <c r="B156" s="146"/>
      <c r="C156" s="146" t="s">
        <v>285</v>
      </c>
      <c r="D156" s="153"/>
      <c r="E156" s="154">
        <v>2260</v>
      </c>
      <c r="F156" s="154">
        <v>97224.38</v>
      </c>
      <c r="G156" s="154">
        <v>97224.38</v>
      </c>
      <c r="H156" s="149">
        <v>4301.96</v>
      </c>
    </row>
    <row r="157" spans="1:8" s="116" customFormat="1" ht="27" customHeight="1">
      <c r="A157" s="156" t="s">
        <v>286</v>
      </c>
      <c r="B157" s="156" t="s">
        <v>4</v>
      </c>
      <c r="C157" s="156" t="s">
        <v>287</v>
      </c>
      <c r="D157" s="157"/>
      <c r="E157" s="158">
        <v>2260</v>
      </c>
      <c r="F157" s="158">
        <v>97224.38</v>
      </c>
      <c r="G157" s="158">
        <v>97224.38</v>
      </c>
      <c r="H157" s="163">
        <v>4301.96</v>
      </c>
    </row>
    <row r="158" spans="1:8" s="116" customFormat="1" ht="27" customHeight="1">
      <c r="A158" s="156"/>
      <c r="B158" s="156">
        <v>3</v>
      </c>
      <c r="C158" s="156" t="s">
        <v>168</v>
      </c>
      <c r="D158" s="157"/>
      <c r="E158" s="165">
        <v>2260</v>
      </c>
      <c r="F158" s="165">
        <v>97224.38</v>
      </c>
      <c r="G158" s="165">
        <v>97224.38</v>
      </c>
      <c r="H158" s="163">
        <v>4301.96</v>
      </c>
    </row>
    <row r="159" spans="1:8" s="116" customFormat="1" ht="27" customHeight="1">
      <c r="A159" s="156"/>
      <c r="B159" s="156">
        <v>32</v>
      </c>
      <c r="C159" s="156" t="s">
        <v>167</v>
      </c>
      <c r="D159" s="157"/>
      <c r="E159" s="165">
        <v>2260</v>
      </c>
      <c r="F159" s="165">
        <v>97224.38</v>
      </c>
      <c r="G159" s="165">
        <v>97224.38</v>
      </c>
      <c r="H159" s="163">
        <v>4301.96</v>
      </c>
    </row>
    <row r="160" spans="1:8" s="116" customFormat="1" ht="27" customHeight="1">
      <c r="A160" s="156"/>
      <c r="B160" s="156">
        <v>323</v>
      </c>
      <c r="C160" s="156" t="s">
        <v>17</v>
      </c>
      <c r="D160" s="157"/>
      <c r="E160" s="165">
        <v>2260</v>
      </c>
      <c r="F160" s="165">
        <v>97224.38</v>
      </c>
      <c r="G160" s="165">
        <v>97224.38</v>
      </c>
      <c r="H160" s="163">
        <v>4301.96</v>
      </c>
    </row>
    <row r="161" spans="1:8" s="116" customFormat="1" ht="27" customHeight="1">
      <c r="A161" s="156"/>
      <c r="B161" s="159">
        <v>3232</v>
      </c>
      <c r="C161" s="156" t="s">
        <v>25</v>
      </c>
      <c r="D161" s="157">
        <v>48005</v>
      </c>
      <c r="E161" s="158">
        <v>2260</v>
      </c>
      <c r="F161" s="158">
        <v>97224.38</v>
      </c>
      <c r="G161" s="158">
        <v>97224.38</v>
      </c>
      <c r="H161" s="163">
        <v>4301.96</v>
      </c>
    </row>
    <row r="162" spans="1:8" s="155" customFormat="1" ht="27" customHeight="1">
      <c r="A162" s="146">
        <v>2403</v>
      </c>
      <c r="B162" s="152"/>
      <c r="C162" s="146" t="s">
        <v>288</v>
      </c>
      <c r="D162" s="153"/>
      <c r="E162" s="154">
        <v>10000</v>
      </c>
      <c r="F162" s="154">
        <v>223998.75</v>
      </c>
      <c r="G162" s="154">
        <v>223537.5</v>
      </c>
      <c r="H162" s="149">
        <v>2235.38</v>
      </c>
    </row>
    <row r="163" spans="1:8" s="116" customFormat="1" ht="27" customHeight="1">
      <c r="A163" s="156" t="s">
        <v>289</v>
      </c>
      <c r="B163" s="156" t="s">
        <v>4</v>
      </c>
      <c r="C163" s="156" t="s">
        <v>290</v>
      </c>
      <c r="D163" s="157"/>
      <c r="E163" s="158">
        <v>10000</v>
      </c>
      <c r="F163" s="158">
        <v>0</v>
      </c>
      <c r="G163" s="158">
        <v>0</v>
      </c>
      <c r="H163" s="130">
        <f aca="true" t="shared" si="4" ref="H163:H171">G163/E163*100</f>
        <v>0</v>
      </c>
    </row>
    <row r="164" spans="1:8" s="116" customFormat="1" ht="27" customHeight="1">
      <c r="A164" s="156"/>
      <c r="B164" s="156">
        <v>4</v>
      </c>
      <c r="C164" s="120" t="s">
        <v>172</v>
      </c>
      <c r="D164" s="157"/>
      <c r="E164" s="165">
        <v>10000</v>
      </c>
      <c r="F164" s="165">
        <v>0</v>
      </c>
      <c r="G164" s="165">
        <v>0</v>
      </c>
      <c r="H164" s="130">
        <f>G164/E164*100</f>
        <v>0</v>
      </c>
    </row>
    <row r="165" spans="1:8" s="116" customFormat="1" ht="27" customHeight="1">
      <c r="A165" s="156"/>
      <c r="B165" s="156">
        <v>45</v>
      </c>
      <c r="C165" s="156" t="s">
        <v>291</v>
      </c>
      <c r="D165" s="157"/>
      <c r="E165" s="165">
        <v>10000</v>
      </c>
      <c r="F165" s="165">
        <v>0</v>
      </c>
      <c r="G165" s="165">
        <v>0</v>
      </c>
      <c r="H165" s="130">
        <f>G165/E165*100</f>
        <v>0</v>
      </c>
    </row>
    <row r="166" spans="1:8" s="116" customFormat="1" ht="27" customHeight="1">
      <c r="A166" s="156"/>
      <c r="B166" s="156">
        <v>451</v>
      </c>
      <c r="C166" s="156" t="s">
        <v>292</v>
      </c>
      <c r="D166" s="157"/>
      <c r="E166" s="165">
        <v>10000</v>
      </c>
      <c r="F166" s="165">
        <v>0</v>
      </c>
      <c r="G166" s="165">
        <v>0</v>
      </c>
      <c r="H166" s="130">
        <f>G166/E166*100</f>
        <v>0</v>
      </c>
    </row>
    <row r="167" spans="1:8" s="116" customFormat="1" ht="27" customHeight="1">
      <c r="A167" s="156"/>
      <c r="B167" s="159">
        <v>4511</v>
      </c>
      <c r="C167" s="159" t="s">
        <v>292</v>
      </c>
      <c r="D167" s="157">
        <v>48006</v>
      </c>
      <c r="E167" s="158">
        <v>10000</v>
      </c>
      <c r="F167" s="158">
        <v>0</v>
      </c>
      <c r="G167" s="158">
        <v>0</v>
      </c>
      <c r="H167" s="130">
        <f>G167/E167*100</f>
        <v>0</v>
      </c>
    </row>
    <row r="168" spans="1:8" s="116" customFormat="1" ht="27" customHeight="1">
      <c r="A168" s="156" t="s">
        <v>293</v>
      </c>
      <c r="B168" s="156" t="s">
        <v>4</v>
      </c>
      <c r="C168" s="156" t="s">
        <v>294</v>
      </c>
      <c r="D168" s="157"/>
      <c r="E168" s="158">
        <v>0</v>
      </c>
      <c r="F168" s="158">
        <v>223998.75</v>
      </c>
      <c r="G168" s="158">
        <v>223537.5</v>
      </c>
      <c r="H168" s="130" t="e">
        <f t="shared" si="4"/>
        <v>#DIV/0!</v>
      </c>
    </row>
    <row r="169" spans="1:8" s="116" customFormat="1" ht="27" customHeight="1">
      <c r="A169" s="156"/>
      <c r="B169" s="156">
        <v>4</v>
      </c>
      <c r="C169" s="120" t="s">
        <v>172</v>
      </c>
      <c r="D169" s="157"/>
      <c r="E169" s="165">
        <v>0</v>
      </c>
      <c r="F169" s="165">
        <v>223998.75</v>
      </c>
      <c r="G169" s="165">
        <v>223537.5</v>
      </c>
      <c r="H169" s="130" t="e">
        <f t="shared" si="4"/>
        <v>#DIV/0!</v>
      </c>
    </row>
    <row r="170" spans="1:8" s="116" customFormat="1" ht="27" customHeight="1">
      <c r="A170" s="156"/>
      <c r="B170" s="156">
        <v>45</v>
      </c>
      <c r="C170" s="156" t="s">
        <v>291</v>
      </c>
      <c r="D170" s="157"/>
      <c r="E170" s="165">
        <v>0</v>
      </c>
      <c r="F170" s="165">
        <v>223998.75</v>
      </c>
      <c r="G170" s="165">
        <v>223537.5</v>
      </c>
      <c r="H170" s="130" t="e">
        <f t="shared" si="4"/>
        <v>#DIV/0!</v>
      </c>
    </row>
    <row r="171" spans="1:8" s="116" customFormat="1" ht="27" customHeight="1">
      <c r="A171" s="156"/>
      <c r="B171" s="156">
        <v>451</v>
      </c>
      <c r="C171" s="156" t="s">
        <v>292</v>
      </c>
      <c r="D171" s="157"/>
      <c r="E171" s="165">
        <v>0</v>
      </c>
      <c r="F171" s="165">
        <v>223998.75</v>
      </c>
      <c r="G171" s="165">
        <v>223537.5</v>
      </c>
      <c r="H171" s="130" t="e">
        <f t="shared" si="4"/>
        <v>#DIV/0!</v>
      </c>
    </row>
    <row r="172" spans="1:8" s="116" customFormat="1" ht="27" customHeight="1">
      <c r="A172" s="156"/>
      <c r="B172" s="159">
        <v>4511</v>
      </c>
      <c r="C172" s="159" t="s">
        <v>292</v>
      </c>
      <c r="D172" s="157">
        <v>48006</v>
      </c>
      <c r="E172" s="158">
        <v>0</v>
      </c>
      <c r="F172" s="158">
        <v>223998.75</v>
      </c>
      <c r="G172" s="158">
        <v>223537.5</v>
      </c>
      <c r="H172" s="130" t="e">
        <f>G172/E172*100</f>
        <v>#DIV/0!</v>
      </c>
    </row>
    <row r="173" spans="1:8" s="155" customFormat="1" ht="27" customHeight="1">
      <c r="A173" s="146">
        <v>2405</v>
      </c>
      <c r="B173" s="152"/>
      <c r="C173" s="146" t="s">
        <v>295</v>
      </c>
      <c r="D173" s="153"/>
      <c r="E173" s="154">
        <v>1500</v>
      </c>
      <c r="F173" s="154">
        <v>23225</v>
      </c>
      <c r="G173" s="154">
        <v>21225</v>
      </c>
      <c r="H173" s="149">
        <v>1415</v>
      </c>
    </row>
    <row r="174" spans="1:8" s="116" customFormat="1" ht="27" customHeight="1">
      <c r="A174" s="156" t="s">
        <v>296</v>
      </c>
      <c r="B174" s="156" t="s">
        <v>4</v>
      </c>
      <c r="C174" s="156" t="s">
        <v>297</v>
      </c>
      <c r="D174" s="157"/>
      <c r="E174" s="158">
        <v>0</v>
      </c>
      <c r="F174" s="158">
        <v>18725</v>
      </c>
      <c r="G174" s="158">
        <v>18725</v>
      </c>
      <c r="H174" s="130" t="e">
        <f>G174/E174*100</f>
        <v>#DIV/0!</v>
      </c>
    </row>
    <row r="175" spans="1:8" s="116" customFormat="1" ht="27" customHeight="1">
      <c r="A175" s="156"/>
      <c r="B175" s="156">
        <v>4</v>
      </c>
      <c r="C175" s="120" t="s">
        <v>172</v>
      </c>
      <c r="D175" s="157"/>
      <c r="E175" s="165">
        <v>0</v>
      </c>
      <c r="F175" s="165">
        <v>18725</v>
      </c>
      <c r="G175" s="165">
        <v>18725</v>
      </c>
      <c r="H175" s="130" t="e">
        <f>G175/E175*100</f>
        <v>#DIV/0!</v>
      </c>
    </row>
    <row r="176" spans="1:8" s="116" customFormat="1" ht="27" customHeight="1">
      <c r="A176" s="156"/>
      <c r="B176" s="156">
        <v>42</v>
      </c>
      <c r="C176" s="120" t="s">
        <v>171</v>
      </c>
      <c r="D176" s="157"/>
      <c r="E176" s="165">
        <v>0</v>
      </c>
      <c r="F176" s="165">
        <v>18725</v>
      </c>
      <c r="G176" s="165">
        <v>18725</v>
      </c>
      <c r="H176" s="130" t="e">
        <f>G176/E176*100</f>
        <v>#DIV/0!</v>
      </c>
    </row>
    <row r="177" spans="1:8" s="116" customFormat="1" ht="27" customHeight="1">
      <c r="A177" s="156"/>
      <c r="B177" s="156">
        <v>422</v>
      </c>
      <c r="C177" s="120" t="s">
        <v>26</v>
      </c>
      <c r="D177" s="157"/>
      <c r="E177" s="165">
        <v>0</v>
      </c>
      <c r="F177" s="165">
        <v>18725</v>
      </c>
      <c r="G177" s="165">
        <v>18725</v>
      </c>
      <c r="H177" s="130" t="e">
        <f>G177/E177*100</f>
        <v>#DIV/0!</v>
      </c>
    </row>
    <row r="178" spans="1:8" s="116" customFormat="1" ht="27" customHeight="1">
      <c r="A178" s="156"/>
      <c r="B178" s="159">
        <v>4221</v>
      </c>
      <c r="C178" s="125" t="s">
        <v>28</v>
      </c>
      <c r="D178" s="157">
        <v>48006</v>
      </c>
      <c r="E178" s="158">
        <v>0</v>
      </c>
      <c r="F178" s="158">
        <v>18725</v>
      </c>
      <c r="G178" s="158">
        <v>18725</v>
      </c>
      <c r="H178" s="130" t="e">
        <f>G178/E178*100</f>
        <v>#DIV/0!</v>
      </c>
    </row>
    <row r="179" spans="1:8" s="116" customFormat="1" ht="27" customHeight="1">
      <c r="A179" s="156" t="s">
        <v>298</v>
      </c>
      <c r="B179" s="156" t="s">
        <v>4</v>
      </c>
      <c r="C179" s="120" t="s">
        <v>299</v>
      </c>
      <c r="D179" s="157"/>
      <c r="E179" s="158">
        <v>1500</v>
      </c>
      <c r="F179" s="158">
        <v>4500</v>
      </c>
      <c r="G179" s="158">
        <v>2500</v>
      </c>
      <c r="H179" s="163">
        <v>166.67</v>
      </c>
    </row>
    <row r="180" spans="1:8" s="116" customFormat="1" ht="27" customHeight="1">
      <c r="A180" s="156"/>
      <c r="B180" s="156">
        <v>4</v>
      </c>
      <c r="C180" s="120" t="s">
        <v>172</v>
      </c>
      <c r="D180" s="157"/>
      <c r="E180" s="165">
        <v>1500</v>
      </c>
      <c r="F180" s="165">
        <v>2500</v>
      </c>
      <c r="G180" s="165">
        <v>2500</v>
      </c>
      <c r="H180" s="163">
        <v>166.67</v>
      </c>
    </row>
    <row r="181" spans="1:8" s="116" customFormat="1" ht="27" customHeight="1">
      <c r="A181" s="156"/>
      <c r="B181" s="156">
        <v>42</v>
      </c>
      <c r="C181" s="120" t="s">
        <v>171</v>
      </c>
      <c r="D181" s="157"/>
      <c r="E181" s="165">
        <v>1500</v>
      </c>
      <c r="F181" s="165">
        <v>2500</v>
      </c>
      <c r="G181" s="165">
        <v>2500</v>
      </c>
      <c r="H181" s="163">
        <v>166.67</v>
      </c>
    </row>
    <row r="182" spans="1:8" s="116" customFormat="1" ht="27" customHeight="1">
      <c r="A182" s="156"/>
      <c r="B182" s="156">
        <v>424</v>
      </c>
      <c r="C182" s="120" t="s">
        <v>274</v>
      </c>
      <c r="D182" s="157"/>
      <c r="E182" s="165">
        <v>1500</v>
      </c>
      <c r="F182" s="165">
        <v>2500</v>
      </c>
      <c r="G182" s="165">
        <v>2500</v>
      </c>
      <c r="H182" s="163">
        <v>166.67</v>
      </c>
    </row>
    <row r="183" spans="1:8" s="116" customFormat="1" ht="27" customHeight="1">
      <c r="A183" s="156"/>
      <c r="B183" s="159">
        <v>4241</v>
      </c>
      <c r="C183" s="125" t="s">
        <v>62</v>
      </c>
      <c r="D183" s="157">
        <v>53082</v>
      </c>
      <c r="E183" s="158">
        <v>1500</v>
      </c>
      <c r="F183" s="158">
        <v>0</v>
      </c>
      <c r="G183" s="158">
        <v>0</v>
      </c>
      <c r="H183" s="130">
        <f aca="true" t="shared" si="5" ref="H183:H191">G183/E183*100</f>
        <v>0</v>
      </c>
    </row>
    <row r="184" spans="1:8" s="116" customFormat="1" ht="27" customHeight="1">
      <c r="A184" s="156"/>
      <c r="B184" s="159">
        <v>4241</v>
      </c>
      <c r="C184" s="125" t="s">
        <v>62</v>
      </c>
      <c r="D184" s="157">
        <v>11001</v>
      </c>
      <c r="E184" s="158"/>
      <c r="F184" s="158">
        <v>2500</v>
      </c>
      <c r="G184" s="158">
        <v>2500</v>
      </c>
      <c r="H184" s="130" t="e">
        <f t="shared" si="5"/>
        <v>#DIV/0!</v>
      </c>
    </row>
    <row r="185" spans="1:8" s="116" customFormat="1" ht="27" customHeight="1">
      <c r="A185" s="160">
        <v>9108</v>
      </c>
      <c r="B185" s="161" t="s">
        <v>3</v>
      </c>
      <c r="C185" s="160" t="s">
        <v>302</v>
      </c>
      <c r="D185" s="161"/>
      <c r="E185" s="162">
        <v>0</v>
      </c>
      <c r="F185" s="114">
        <v>22650</v>
      </c>
      <c r="G185" s="114">
        <v>16849.68</v>
      </c>
      <c r="H185" s="163" t="e">
        <f t="shared" si="5"/>
        <v>#DIV/0!</v>
      </c>
    </row>
    <row r="186" spans="1:8" ht="27" customHeight="1">
      <c r="A186" s="120" t="s">
        <v>301</v>
      </c>
      <c r="B186" s="121" t="s">
        <v>4</v>
      </c>
      <c r="C186" s="120" t="s">
        <v>300</v>
      </c>
      <c r="D186" s="122"/>
      <c r="E186" s="123">
        <v>0</v>
      </c>
      <c r="F186" s="162">
        <v>22650</v>
      </c>
      <c r="G186" s="162">
        <v>16849.68</v>
      </c>
      <c r="H186" s="115" t="e">
        <f t="shared" si="5"/>
        <v>#DIV/0!</v>
      </c>
    </row>
    <row r="187" spans="1:8" ht="27" customHeight="1">
      <c r="A187" s="121"/>
      <c r="B187" s="151">
        <v>3</v>
      </c>
      <c r="C187" s="120" t="s">
        <v>168</v>
      </c>
      <c r="D187" s="122"/>
      <c r="E187" s="123">
        <v>0</v>
      </c>
      <c r="F187" s="162">
        <v>22650</v>
      </c>
      <c r="G187" s="162">
        <v>16849.68</v>
      </c>
      <c r="H187" s="115" t="e">
        <f t="shared" si="5"/>
        <v>#DIV/0!</v>
      </c>
    </row>
    <row r="188" spans="1:8" ht="27" customHeight="1">
      <c r="A188" s="121"/>
      <c r="B188" s="121">
        <v>31</v>
      </c>
      <c r="C188" s="120" t="s">
        <v>247</v>
      </c>
      <c r="D188" s="122"/>
      <c r="E188" s="123">
        <f>E189</f>
        <v>0</v>
      </c>
      <c r="F188" s="123">
        <v>12769.95</v>
      </c>
      <c r="G188" s="123">
        <v>14217.68</v>
      </c>
      <c r="H188" s="115" t="e">
        <f t="shared" si="5"/>
        <v>#DIV/0!</v>
      </c>
    </row>
    <row r="189" spans="1:8" ht="27" customHeight="1">
      <c r="A189" s="121"/>
      <c r="B189" s="151">
        <v>311</v>
      </c>
      <c r="C189" s="120" t="s">
        <v>248</v>
      </c>
      <c r="D189" s="122"/>
      <c r="E189" s="123">
        <f>E190</f>
        <v>0</v>
      </c>
      <c r="F189" s="123">
        <v>10169.95</v>
      </c>
      <c r="G189" s="123">
        <v>10416.46</v>
      </c>
      <c r="H189" s="115" t="e">
        <f t="shared" si="5"/>
        <v>#DIV/0!</v>
      </c>
    </row>
    <row r="190" spans="1:8" ht="27" customHeight="1">
      <c r="A190" s="125"/>
      <c r="B190" s="150">
        <v>3111</v>
      </c>
      <c r="C190" s="125" t="s">
        <v>249</v>
      </c>
      <c r="D190" s="126">
        <v>11001</v>
      </c>
      <c r="E190" s="124">
        <v>0</v>
      </c>
      <c r="F190" s="127">
        <v>0</v>
      </c>
      <c r="G190" s="127">
        <v>5886.41</v>
      </c>
      <c r="H190" s="130" t="e">
        <f t="shared" si="5"/>
        <v>#DIV/0!</v>
      </c>
    </row>
    <row r="191" spans="1:8" ht="27" customHeight="1">
      <c r="A191" s="125"/>
      <c r="B191" s="150">
        <v>3111</v>
      </c>
      <c r="C191" s="125" t="s">
        <v>249</v>
      </c>
      <c r="D191" s="126">
        <v>51100</v>
      </c>
      <c r="E191" s="124">
        <v>0</v>
      </c>
      <c r="F191" s="127">
        <v>0</v>
      </c>
      <c r="G191" s="127">
        <v>4530.05</v>
      </c>
      <c r="H191" s="130" t="e">
        <f t="shared" si="5"/>
        <v>#DIV/0!</v>
      </c>
    </row>
    <row r="192" spans="1:8" ht="27" customHeight="1">
      <c r="A192" s="121"/>
      <c r="B192" s="151">
        <v>312</v>
      </c>
      <c r="C192" s="120" t="s">
        <v>252</v>
      </c>
      <c r="D192" s="122"/>
      <c r="E192" s="123">
        <v>0</v>
      </c>
      <c r="F192" s="129">
        <v>1000</v>
      </c>
      <c r="G192" s="129">
        <v>2000</v>
      </c>
      <c r="H192" s="130" t="e">
        <f aca="true" t="shared" si="6" ref="H192:H201">G192/E192*100</f>
        <v>#DIV/0!</v>
      </c>
    </row>
    <row r="193" spans="1:8" ht="27" customHeight="1">
      <c r="A193" s="121"/>
      <c r="B193" s="150">
        <v>3121</v>
      </c>
      <c r="C193" s="125" t="s">
        <v>252</v>
      </c>
      <c r="D193" s="126">
        <v>11001</v>
      </c>
      <c r="E193" s="124">
        <f>SUM(E195:E201)</f>
        <v>0</v>
      </c>
      <c r="F193" s="127">
        <v>0</v>
      </c>
      <c r="G193" s="127">
        <v>1500</v>
      </c>
      <c r="H193" s="130" t="e">
        <f t="shared" si="6"/>
        <v>#DIV/0!</v>
      </c>
    </row>
    <row r="194" spans="1:8" ht="27" customHeight="1">
      <c r="A194" s="121"/>
      <c r="B194" s="150">
        <v>3121</v>
      </c>
      <c r="C194" s="125" t="s">
        <v>252</v>
      </c>
      <c r="D194" s="126">
        <v>51100</v>
      </c>
      <c r="E194" s="124">
        <v>0</v>
      </c>
      <c r="F194" s="127">
        <v>0</v>
      </c>
      <c r="G194" s="127">
        <v>500</v>
      </c>
      <c r="H194" s="130" t="e">
        <f t="shared" si="6"/>
        <v>#DIV/0!</v>
      </c>
    </row>
    <row r="195" spans="1:8" ht="27" customHeight="1">
      <c r="A195" s="125"/>
      <c r="B195" s="151">
        <v>313</v>
      </c>
      <c r="C195" s="120" t="s">
        <v>253</v>
      </c>
      <c r="D195" s="126"/>
      <c r="E195" s="123">
        <v>0</v>
      </c>
      <c r="F195" s="129">
        <v>1600</v>
      </c>
      <c r="G195" s="129">
        <v>1801.22</v>
      </c>
      <c r="H195" s="130" t="e">
        <f t="shared" si="6"/>
        <v>#DIV/0!</v>
      </c>
    </row>
    <row r="196" spans="1:8" ht="27" customHeight="1">
      <c r="A196" s="125"/>
      <c r="B196" s="150">
        <v>3132</v>
      </c>
      <c r="C196" s="125" t="s">
        <v>254</v>
      </c>
      <c r="D196" s="126">
        <v>11001</v>
      </c>
      <c r="E196" s="124">
        <v>0</v>
      </c>
      <c r="F196" s="127">
        <v>0</v>
      </c>
      <c r="G196" s="127">
        <v>951.22</v>
      </c>
      <c r="H196" s="130" t="e">
        <f t="shared" si="6"/>
        <v>#DIV/0!</v>
      </c>
    </row>
    <row r="197" spans="1:8" ht="27" customHeight="1">
      <c r="A197" s="125"/>
      <c r="B197" s="150">
        <v>3132</v>
      </c>
      <c r="C197" s="125" t="s">
        <v>254</v>
      </c>
      <c r="D197" s="126">
        <v>51100</v>
      </c>
      <c r="E197" s="124">
        <v>0</v>
      </c>
      <c r="F197" s="127">
        <v>0</v>
      </c>
      <c r="G197" s="127">
        <v>850</v>
      </c>
      <c r="H197" s="130" t="e">
        <f t="shared" si="6"/>
        <v>#DIV/0!</v>
      </c>
    </row>
    <row r="198" spans="1:8" ht="27" customHeight="1">
      <c r="A198" s="125"/>
      <c r="B198" s="151">
        <v>32</v>
      </c>
      <c r="C198" s="120" t="s">
        <v>167</v>
      </c>
      <c r="D198" s="126"/>
      <c r="E198" s="123">
        <v>0</v>
      </c>
      <c r="F198" s="129">
        <v>2700</v>
      </c>
      <c r="G198" s="129">
        <v>2632</v>
      </c>
      <c r="H198" s="130" t="e">
        <f t="shared" si="6"/>
        <v>#DIV/0!</v>
      </c>
    </row>
    <row r="199" spans="1:8" ht="27" customHeight="1">
      <c r="A199" s="125"/>
      <c r="B199" s="151">
        <v>321</v>
      </c>
      <c r="C199" s="120" t="s">
        <v>8</v>
      </c>
      <c r="D199" s="126"/>
      <c r="E199" s="123">
        <v>0</v>
      </c>
      <c r="F199" s="129">
        <v>2700</v>
      </c>
      <c r="G199" s="129">
        <v>2632</v>
      </c>
      <c r="H199" s="130" t="e">
        <f t="shared" si="6"/>
        <v>#DIV/0!</v>
      </c>
    </row>
    <row r="200" spans="1:8" ht="27" customHeight="1">
      <c r="A200" s="125"/>
      <c r="B200" s="150">
        <v>3212</v>
      </c>
      <c r="C200" s="125" t="s">
        <v>255</v>
      </c>
      <c r="D200" s="126">
        <v>11001</v>
      </c>
      <c r="E200" s="124">
        <v>0</v>
      </c>
      <c r="F200" s="127">
        <v>0</v>
      </c>
      <c r="G200" s="127">
        <v>1332</v>
      </c>
      <c r="H200" s="130" t="e">
        <f t="shared" si="6"/>
        <v>#DIV/0!</v>
      </c>
    </row>
    <row r="201" spans="1:8" ht="27" customHeight="1">
      <c r="A201" s="125"/>
      <c r="B201" s="150">
        <v>3212</v>
      </c>
      <c r="C201" s="125" t="s">
        <v>255</v>
      </c>
      <c r="D201" s="126">
        <v>51100</v>
      </c>
      <c r="E201" s="124">
        <v>0</v>
      </c>
      <c r="F201" s="127">
        <v>0</v>
      </c>
      <c r="G201" s="127">
        <v>1300</v>
      </c>
      <c r="H201" s="130" t="e">
        <f t="shared" si="6"/>
        <v>#DIV/0!</v>
      </c>
    </row>
    <row r="202" spans="1:8" ht="27" customHeight="1">
      <c r="A202" s="167"/>
      <c r="B202" s="168"/>
      <c r="C202" s="167" t="s">
        <v>314</v>
      </c>
      <c r="D202" s="167" t="s">
        <v>309</v>
      </c>
      <c r="E202" s="169"/>
      <c r="F202" s="170"/>
      <c r="G202" s="170"/>
      <c r="H202" s="171"/>
    </row>
    <row r="203" spans="3:4" ht="27" customHeight="1">
      <c r="C203" s="102" t="s">
        <v>315</v>
      </c>
      <c r="D203" s="102" t="s">
        <v>310</v>
      </c>
    </row>
    <row r="204" spans="3:4" ht="27" customHeight="1">
      <c r="C204" s="102" t="s">
        <v>316</v>
      </c>
      <c r="D204" s="131" t="s">
        <v>312</v>
      </c>
    </row>
  </sheetData>
  <sheetProtection/>
  <mergeCells count="3">
    <mergeCell ref="B3:C3"/>
    <mergeCell ref="B4:C4"/>
    <mergeCell ref="A2:H2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69" r:id="rId1"/>
  <headerFooter alignWithMargins="0">
    <oddFooter>&amp;L&amp;C&amp;R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2022-04-04T09:06:35Z</dcterms:modified>
  <cp:category/>
  <cp:version/>
  <cp:contentType/>
  <cp:contentStatus/>
</cp:coreProperties>
</file>